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jemile\prokeratin\ПРАЙС\"/>
    </mc:Choice>
  </mc:AlternateContent>
  <bookViews>
    <workbookView xWindow="1464" yWindow="804" windowWidth="17964" windowHeight="12576"/>
  </bookViews>
  <sheets>
    <sheet name="ПРАЙС" sheetId="3" r:id="rId1"/>
    <sheet name="Пробные наборы" sheetId="4" r:id="rId2"/>
    <sheet name="Домашний Уход" sheetId="5" r:id="rId3"/>
  </sheets>
  <definedNames>
    <definedName name="_xlnm._FilterDatabase" localSheetId="0" hidden="1">ПРАЙС!$A$117:$D$117</definedName>
    <definedName name="_xlnm.Print_Area" localSheetId="2">'Домашний Уход'!$A$1:$G$232</definedName>
    <definedName name="_xlnm.Print_Area" localSheetId="0">ПРАЙС!$A$1:$J$731</definedName>
    <definedName name="_xlnm.Print_Area" localSheetId="1">'Пробные наборы'!$A$1:$C$441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0" i="5" l="1"/>
  <c r="G169" i="5"/>
  <c r="G176" i="5"/>
  <c r="G175" i="5"/>
  <c r="G174" i="5"/>
  <c r="G173" i="5"/>
  <c r="G171" i="5"/>
  <c r="G168" i="5"/>
  <c r="G167" i="5"/>
  <c r="G166" i="5"/>
  <c r="G165" i="5"/>
  <c r="G164" i="5"/>
  <c r="G163" i="5"/>
  <c r="J706" i="3"/>
  <c r="I706" i="3"/>
  <c r="H706" i="3"/>
  <c r="G706" i="3"/>
  <c r="F706" i="3"/>
  <c r="G178" i="5" l="1"/>
  <c r="J31" i="3" l="1"/>
  <c r="I31" i="3"/>
  <c r="G31" i="3"/>
  <c r="F31" i="3"/>
  <c r="D31" i="3"/>
  <c r="C31" i="3"/>
  <c r="J37" i="3"/>
  <c r="I37" i="3"/>
  <c r="H37" i="3"/>
  <c r="G37" i="3"/>
  <c r="F37" i="3"/>
  <c r="E719" i="3"/>
  <c r="E713" i="3"/>
  <c r="E653" i="3"/>
  <c r="E593" i="3"/>
  <c r="E572" i="3"/>
  <c r="E563" i="3"/>
  <c r="E541" i="3"/>
  <c r="E533" i="3"/>
  <c r="E523" i="3"/>
  <c r="E516" i="3"/>
  <c r="E483" i="3"/>
  <c r="E467" i="3"/>
  <c r="E428" i="3"/>
  <c r="E416" i="3"/>
  <c r="E408" i="3"/>
  <c r="E395" i="3"/>
  <c r="E390" i="3"/>
  <c r="E370" i="3"/>
  <c r="E354" i="3"/>
  <c r="E341" i="3"/>
  <c r="E327" i="3"/>
  <c r="E313" i="3"/>
  <c r="E293" i="3"/>
  <c r="E241" i="3"/>
  <c r="E232" i="3"/>
  <c r="E114" i="3"/>
  <c r="E77" i="3"/>
  <c r="E724" i="3" s="1"/>
  <c r="E722" i="3" l="1"/>
  <c r="E725" i="3" s="1"/>
  <c r="H31" i="3"/>
  <c r="J637" i="3"/>
  <c r="I637" i="3"/>
  <c r="H637" i="3"/>
  <c r="G637" i="3"/>
  <c r="F637" i="3"/>
  <c r="J628" i="3"/>
  <c r="I628" i="3"/>
  <c r="H628" i="3"/>
  <c r="G628" i="3"/>
  <c r="F628" i="3"/>
  <c r="J627" i="3"/>
  <c r="I627" i="3"/>
  <c r="H627" i="3"/>
  <c r="G627" i="3"/>
  <c r="F627" i="3"/>
  <c r="J626" i="3"/>
  <c r="I626" i="3"/>
  <c r="H626" i="3"/>
  <c r="G626" i="3"/>
  <c r="F626" i="3"/>
  <c r="J625" i="3"/>
  <c r="I625" i="3"/>
  <c r="H625" i="3"/>
  <c r="G625" i="3"/>
  <c r="F625" i="3"/>
  <c r="J622" i="3"/>
  <c r="I622" i="3"/>
  <c r="H622" i="3"/>
  <c r="G622" i="3"/>
  <c r="F622" i="3"/>
  <c r="J621" i="3"/>
  <c r="I621" i="3"/>
  <c r="H621" i="3"/>
  <c r="G621" i="3"/>
  <c r="F621" i="3"/>
  <c r="J620" i="3"/>
  <c r="I620" i="3"/>
  <c r="H620" i="3"/>
  <c r="G620" i="3"/>
  <c r="F620" i="3"/>
  <c r="J619" i="3"/>
  <c r="I619" i="3"/>
  <c r="H619" i="3"/>
  <c r="G619" i="3"/>
  <c r="F619" i="3"/>
  <c r="J611" i="3"/>
  <c r="I611" i="3"/>
  <c r="H611" i="3"/>
  <c r="G611" i="3"/>
  <c r="F611" i="3"/>
  <c r="J610" i="3"/>
  <c r="I610" i="3"/>
  <c r="H610" i="3"/>
  <c r="G610" i="3"/>
  <c r="F610" i="3"/>
  <c r="J609" i="3"/>
  <c r="I609" i="3"/>
  <c r="H609" i="3"/>
  <c r="G609" i="3"/>
  <c r="F609" i="3"/>
  <c r="J608" i="3"/>
  <c r="I608" i="3"/>
  <c r="H608" i="3"/>
  <c r="G608" i="3"/>
  <c r="F608" i="3"/>
  <c r="J551" i="3"/>
  <c r="I551" i="3"/>
  <c r="H551" i="3"/>
  <c r="G551" i="3"/>
  <c r="F551" i="3"/>
  <c r="D551" i="3"/>
  <c r="C551" i="3"/>
  <c r="J550" i="3"/>
  <c r="I550" i="3"/>
  <c r="H550" i="3"/>
  <c r="G550" i="3"/>
  <c r="F550" i="3"/>
  <c r="D550" i="3"/>
  <c r="C550" i="3"/>
  <c r="J549" i="3"/>
  <c r="I549" i="3"/>
  <c r="H549" i="3"/>
  <c r="G549" i="3"/>
  <c r="F549" i="3"/>
  <c r="D549" i="3"/>
  <c r="C549" i="3"/>
  <c r="J254" i="3"/>
  <c r="I254" i="3"/>
  <c r="H254" i="3"/>
  <c r="G254" i="3"/>
  <c r="F254" i="3"/>
  <c r="J253" i="3"/>
  <c r="I253" i="3"/>
  <c r="H253" i="3"/>
  <c r="G253" i="3"/>
  <c r="F253" i="3"/>
  <c r="D253" i="3"/>
  <c r="C253" i="3"/>
  <c r="J514" i="3" l="1"/>
  <c r="I514" i="3"/>
  <c r="H514" i="3"/>
  <c r="G514" i="3"/>
  <c r="F514" i="3"/>
  <c r="J513" i="3"/>
  <c r="I513" i="3"/>
  <c r="H513" i="3"/>
  <c r="G513" i="3"/>
  <c r="F513" i="3"/>
  <c r="J512" i="3"/>
  <c r="I512" i="3"/>
  <c r="H512" i="3"/>
  <c r="G512" i="3"/>
  <c r="F512" i="3"/>
  <c r="J511" i="3"/>
  <c r="I511" i="3"/>
  <c r="H511" i="3"/>
  <c r="G511" i="3"/>
  <c r="F511" i="3"/>
  <c r="J509" i="3"/>
  <c r="I509" i="3"/>
  <c r="H509" i="3"/>
  <c r="G509" i="3"/>
  <c r="F509" i="3"/>
  <c r="J508" i="3"/>
  <c r="I508" i="3"/>
  <c r="H508" i="3"/>
  <c r="G508" i="3"/>
  <c r="F508" i="3"/>
  <c r="J507" i="3"/>
  <c r="I507" i="3"/>
  <c r="H507" i="3"/>
  <c r="G507" i="3"/>
  <c r="F507" i="3"/>
  <c r="J506" i="3"/>
  <c r="I506" i="3"/>
  <c r="H506" i="3"/>
  <c r="G506" i="3"/>
  <c r="F506" i="3"/>
  <c r="J504" i="3"/>
  <c r="I504" i="3"/>
  <c r="H504" i="3"/>
  <c r="G504" i="3"/>
  <c r="F504" i="3"/>
  <c r="J503" i="3"/>
  <c r="I503" i="3"/>
  <c r="H503" i="3"/>
  <c r="G503" i="3"/>
  <c r="F503" i="3"/>
  <c r="J502" i="3"/>
  <c r="I502" i="3"/>
  <c r="H502" i="3"/>
  <c r="G502" i="3"/>
  <c r="F502" i="3"/>
  <c r="J501" i="3"/>
  <c r="I501" i="3"/>
  <c r="H501" i="3"/>
  <c r="G501" i="3"/>
  <c r="F501" i="3"/>
  <c r="J499" i="3"/>
  <c r="I499" i="3"/>
  <c r="H499" i="3"/>
  <c r="G499" i="3"/>
  <c r="F499" i="3"/>
  <c r="J498" i="3"/>
  <c r="I498" i="3"/>
  <c r="H498" i="3"/>
  <c r="G498" i="3"/>
  <c r="F498" i="3"/>
  <c r="J497" i="3"/>
  <c r="I497" i="3"/>
  <c r="H497" i="3"/>
  <c r="G497" i="3"/>
  <c r="F497" i="3"/>
  <c r="J496" i="3"/>
  <c r="I496" i="3"/>
  <c r="H496" i="3"/>
  <c r="G496" i="3"/>
  <c r="F496" i="3"/>
  <c r="J494" i="3"/>
  <c r="I494" i="3"/>
  <c r="H494" i="3"/>
  <c r="G494" i="3"/>
  <c r="F494" i="3"/>
  <c r="J493" i="3"/>
  <c r="I493" i="3"/>
  <c r="H493" i="3"/>
  <c r="G493" i="3"/>
  <c r="F493" i="3"/>
  <c r="J491" i="3"/>
  <c r="I491" i="3"/>
  <c r="H491" i="3"/>
  <c r="G491" i="3"/>
  <c r="F491" i="3"/>
  <c r="J490" i="3"/>
  <c r="I490" i="3"/>
  <c r="H490" i="3"/>
  <c r="G490" i="3"/>
  <c r="F490" i="3"/>
  <c r="J489" i="3"/>
  <c r="I489" i="3"/>
  <c r="H489" i="3"/>
  <c r="G489" i="3"/>
  <c r="F489" i="3"/>
  <c r="J488" i="3"/>
  <c r="I488" i="3"/>
  <c r="H488" i="3"/>
  <c r="G488" i="3"/>
  <c r="F488" i="3"/>
  <c r="J487" i="3"/>
  <c r="I487" i="3"/>
  <c r="H487" i="3"/>
  <c r="G487" i="3"/>
  <c r="F487" i="3"/>
  <c r="F438" i="3"/>
  <c r="G438" i="3"/>
  <c r="H438" i="3"/>
  <c r="I438" i="3"/>
  <c r="J438" i="3"/>
  <c r="F439" i="3"/>
  <c r="G439" i="3"/>
  <c r="H439" i="3"/>
  <c r="I439" i="3"/>
  <c r="J439" i="3"/>
  <c r="F440" i="3"/>
  <c r="G440" i="3"/>
  <c r="H440" i="3"/>
  <c r="I440" i="3"/>
  <c r="J440" i="3"/>
  <c r="F441" i="3"/>
  <c r="G441" i="3"/>
  <c r="H441" i="3"/>
  <c r="I441" i="3"/>
  <c r="J441" i="3"/>
  <c r="F442" i="3"/>
  <c r="G442" i="3"/>
  <c r="H442" i="3"/>
  <c r="I442" i="3"/>
  <c r="J442" i="3"/>
  <c r="F443" i="3"/>
  <c r="G443" i="3"/>
  <c r="H443" i="3"/>
  <c r="I443" i="3"/>
  <c r="J443" i="3"/>
  <c r="F444" i="3"/>
  <c r="G444" i="3"/>
  <c r="H444" i="3"/>
  <c r="I444" i="3"/>
  <c r="J444" i="3"/>
  <c r="F290" i="3"/>
  <c r="G290" i="3"/>
  <c r="H290" i="3"/>
  <c r="I290" i="3"/>
  <c r="J290" i="3"/>
  <c r="F291" i="3"/>
  <c r="G291" i="3"/>
  <c r="H291" i="3"/>
  <c r="I291" i="3"/>
  <c r="J291" i="3"/>
  <c r="F287" i="3"/>
  <c r="G287" i="3"/>
  <c r="H287" i="3"/>
  <c r="I287" i="3"/>
  <c r="J287" i="3"/>
  <c r="F283" i="3"/>
  <c r="G283" i="3"/>
  <c r="H283" i="3"/>
  <c r="I283" i="3"/>
  <c r="J283" i="3"/>
  <c r="F265" i="3"/>
  <c r="G265" i="3"/>
  <c r="H265" i="3"/>
  <c r="I265" i="3"/>
  <c r="J265" i="3"/>
  <c r="F266" i="3"/>
  <c r="G266" i="3"/>
  <c r="H266" i="3"/>
  <c r="I266" i="3"/>
  <c r="J266" i="3"/>
  <c r="J244" i="3"/>
  <c r="I244" i="3"/>
  <c r="H244" i="3"/>
  <c r="G244" i="3"/>
  <c r="F244" i="3"/>
  <c r="J112" i="3"/>
  <c r="I112" i="3"/>
  <c r="H112" i="3"/>
  <c r="G112" i="3"/>
  <c r="F112" i="3"/>
  <c r="J110" i="3"/>
  <c r="I110" i="3"/>
  <c r="H110" i="3"/>
  <c r="G110" i="3"/>
  <c r="F110" i="3"/>
  <c r="J108" i="3"/>
  <c r="I108" i="3"/>
  <c r="H108" i="3"/>
  <c r="G108" i="3"/>
  <c r="F108" i="3"/>
  <c r="J106" i="3"/>
  <c r="I106" i="3"/>
  <c r="H106" i="3"/>
  <c r="G106" i="3"/>
  <c r="F106" i="3"/>
  <c r="J105" i="3"/>
  <c r="I105" i="3"/>
  <c r="H105" i="3"/>
  <c r="G105" i="3"/>
  <c r="F105" i="3"/>
  <c r="J104" i="3"/>
  <c r="I104" i="3"/>
  <c r="H104" i="3"/>
  <c r="G104" i="3"/>
  <c r="F104" i="3"/>
  <c r="J100" i="3"/>
  <c r="I100" i="3"/>
  <c r="H100" i="3"/>
  <c r="G100" i="3"/>
  <c r="F100" i="3"/>
  <c r="J96" i="3"/>
  <c r="I96" i="3"/>
  <c r="H96" i="3"/>
  <c r="G96" i="3"/>
  <c r="F96" i="3"/>
  <c r="J103" i="3"/>
  <c r="I103" i="3"/>
  <c r="H103" i="3"/>
  <c r="G103" i="3"/>
  <c r="F103" i="3"/>
  <c r="J99" i="3"/>
  <c r="I99" i="3"/>
  <c r="H99" i="3"/>
  <c r="G99" i="3"/>
  <c r="F99" i="3"/>
  <c r="J95" i="3"/>
  <c r="I95" i="3"/>
  <c r="H95" i="3"/>
  <c r="G95" i="3"/>
  <c r="F95" i="3"/>
  <c r="F224" i="5" l="1"/>
  <c r="F218" i="5"/>
  <c r="F211" i="5"/>
  <c r="F204" i="5"/>
  <c r="F197" i="5"/>
  <c r="F187" i="5"/>
  <c r="F178" i="5"/>
  <c r="F125" i="5"/>
  <c r="F117" i="5"/>
  <c r="F108" i="5"/>
  <c r="F75" i="5"/>
  <c r="F53" i="5"/>
  <c r="F47" i="5"/>
  <c r="F32" i="5"/>
  <c r="F225" i="5" l="1"/>
  <c r="J516" i="3" l="1"/>
  <c r="I516" i="3"/>
  <c r="H516" i="3"/>
  <c r="G516" i="3"/>
  <c r="F516" i="3"/>
  <c r="I412" i="3"/>
  <c r="F604" i="3" l="1"/>
  <c r="G604" i="3"/>
  <c r="H604" i="3"/>
  <c r="I604" i="3"/>
  <c r="J604" i="3"/>
  <c r="F600" i="3"/>
  <c r="G600" i="3"/>
  <c r="H600" i="3"/>
  <c r="I600" i="3"/>
  <c r="J600" i="3"/>
  <c r="F437" i="3"/>
  <c r="G437" i="3"/>
  <c r="H437" i="3"/>
  <c r="I437" i="3"/>
  <c r="J437" i="3"/>
  <c r="F436" i="3"/>
  <c r="G436" i="3"/>
  <c r="H436" i="3"/>
  <c r="I436" i="3"/>
  <c r="J436" i="3"/>
  <c r="F435" i="3"/>
  <c r="G435" i="3"/>
  <c r="H435" i="3"/>
  <c r="I435" i="3"/>
  <c r="J435" i="3"/>
  <c r="D506" i="3" l="1"/>
  <c r="D504" i="3"/>
  <c r="D501" i="3"/>
  <c r="D499" i="3"/>
  <c r="D496" i="3"/>
  <c r="D494" i="3"/>
  <c r="D493" i="3"/>
  <c r="D491" i="3"/>
  <c r="D490" i="3"/>
  <c r="D489" i="3"/>
  <c r="D487" i="3"/>
  <c r="C73" i="3" l="1"/>
  <c r="D73" i="3"/>
  <c r="F73" i="3"/>
  <c r="G73" i="3"/>
  <c r="H73" i="3"/>
  <c r="I73" i="3"/>
  <c r="J73" i="3"/>
  <c r="C72" i="3"/>
  <c r="D72" i="3"/>
  <c r="F72" i="3"/>
  <c r="G72" i="3"/>
  <c r="H72" i="3"/>
  <c r="I72" i="3"/>
  <c r="J72" i="3"/>
  <c r="J239" i="3" l="1"/>
  <c r="J238" i="3"/>
  <c r="J237" i="3"/>
  <c r="I239" i="3"/>
  <c r="I238" i="3"/>
  <c r="I237" i="3"/>
  <c r="H239" i="3"/>
  <c r="H238" i="3"/>
  <c r="H237" i="3"/>
  <c r="G239" i="3"/>
  <c r="G238" i="3"/>
  <c r="G237" i="3"/>
  <c r="F239" i="3"/>
  <c r="F238" i="3"/>
  <c r="F237" i="3"/>
  <c r="G150" i="5" l="1"/>
  <c r="G149" i="5"/>
  <c r="J300" i="3"/>
  <c r="J299" i="3"/>
  <c r="I300" i="3"/>
  <c r="I299" i="3"/>
  <c r="H300" i="3"/>
  <c r="H299" i="3"/>
  <c r="H298" i="3"/>
  <c r="G300" i="3"/>
  <c r="G299" i="3"/>
  <c r="F300" i="3"/>
  <c r="F299" i="3"/>
  <c r="G148" i="5" l="1"/>
  <c r="G147" i="5"/>
  <c r="J85" i="3" l="1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473" i="3" l="1"/>
  <c r="I473" i="3"/>
  <c r="H473" i="3"/>
  <c r="G473" i="3"/>
  <c r="F473" i="3"/>
  <c r="F693" i="3" l="1"/>
  <c r="G693" i="3"/>
  <c r="H693" i="3"/>
  <c r="I693" i="3"/>
  <c r="J693" i="3"/>
  <c r="J678" i="3"/>
  <c r="I678" i="3"/>
  <c r="H678" i="3"/>
  <c r="G678" i="3"/>
  <c r="F678" i="3"/>
  <c r="J677" i="3"/>
  <c r="I677" i="3"/>
  <c r="H677" i="3"/>
  <c r="G677" i="3"/>
  <c r="F677" i="3"/>
  <c r="J676" i="3"/>
  <c r="I676" i="3"/>
  <c r="H676" i="3"/>
  <c r="G676" i="3"/>
  <c r="F676" i="3"/>
  <c r="J658" i="3"/>
  <c r="I658" i="3"/>
  <c r="H658" i="3"/>
  <c r="G658" i="3"/>
  <c r="F658" i="3"/>
  <c r="J657" i="3"/>
  <c r="I657" i="3"/>
  <c r="H657" i="3"/>
  <c r="G657" i="3"/>
  <c r="F657" i="3"/>
  <c r="J647" i="3"/>
  <c r="I647" i="3"/>
  <c r="H647" i="3"/>
  <c r="G647" i="3"/>
  <c r="F647" i="3"/>
  <c r="J646" i="3"/>
  <c r="I646" i="3"/>
  <c r="H646" i="3"/>
  <c r="G646" i="3"/>
  <c r="F646" i="3"/>
  <c r="J614" i="3"/>
  <c r="I614" i="3"/>
  <c r="H614" i="3"/>
  <c r="G614" i="3"/>
  <c r="F614" i="3"/>
  <c r="J613" i="3"/>
  <c r="I613" i="3"/>
  <c r="H613" i="3"/>
  <c r="G613" i="3"/>
  <c r="F613" i="3"/>
  <c r="J612" i="3"/>
  <c r="I612" i="3"/>
  <c r="H612" i="3"/>
  <c r="G612" i="3"/>
  <c r="F612" i="3"/>
  <c r="F47" i="3" l="1"/>
  <c r="I361" i="3" l="1"/>
  <c r="I360" i="3"/>
  <c r="I359" i="3"/>
  <c r="I358" i="3"/>
  <c r="H362" i="3"/>
  <c r="H361" i="3"/>
  <c r="H360" i="3"/>
  <c r="H359" i="3"/>
  <c r="J361" i="3"/>
  <c r="J360" i="3"/>
  <c r="J359" i="3"/>
  <c r="J358" i="3"/>
  <c r="H358" i="3"/>
  <c r="G360" i="3"/>
  <c r="G359" i="3"/>
  <c r="G358" i="3"/>
  <c r="F359" i="3"/>
  <c r="F358" i="3"/>
  <c r="J54" i="3"/>
  <c r="J53" i="3"/>
  <c r="J52" i="3"/>
  <c r="I54" i="3"/>
  <c r="I53" i="3"/>
  <c r="I52" i="3"/>
  <c r="H54" i="3"/>
  <c r="H53" i="3"/>
  <c r="H52" i="3"/>
  <c r="G54" i="3"/>
  <c r="G53" i="3"/>
  <c r="G52" i="3"/>
  <c r="F54" i="3"/>
  <c r="F53" i="3"/>
  <c r="F52" i="3"/>
  <c r="J47" i="3"/>
  <c r="I47" i="3"/>
  <c r="H47" i="3"/>
  <c r="G47" i="3"/>
  <c r="J662" i="3" l="1"/>
  <c r="J661" i="3"/>
  <c r="I662" i="3"/>
  <c r="I661" i="3"/>
  <c r="H662" i="3"/>
  <c r="H661" i="3"/>
  <c r="G662" i="3"/>
  <c r="G661" i="3"/>
  <c r="F662" i="3"/>
  <c r="F661" i="3"/>
  <c r="F700" i="3" l="1"/>
  <c r="G700" i="3"/>
  <c r="H700" i="3"/>
  <c r="I700" i="3"/>
  <c r="J700" i="3"/>
  <c r="F699" i="3"/>
  <c r="G699" i="3"/>
  <c r="H699" i="3"/>
  <c r="I699" i="3"/>
  <c r="J699" i="3"/>
  <c r="C360" i="3"/>
  <c r="D360" i="3"/>
  <c r="F360" i="3"/>
  <c r="J92" i="3"/>
  <c r="I92" i="3"/>
  <c r="H92" i="3"/>
  <c r="G92" i="3"/>
  <c r="F92" i="3"/>
  <c r="G145" i="5" l="1"/>
  <c r="G144" i="5"/>
  <c r="G143" i="5"/>
  <c r="G142" i="5"/>
  <c r="G141" i="5"/>
  <c r="G140" i="5"/>
  <c r="G139" i="5"/>
  <c r="G138" i="5"/>
  <c r="G137" i="5"/>
  <c r="G119" i="5"/>
  <c r="J324" i="3"/>
  <c r="J323" i="3"/>
  <c r="J322" i="3"/>
  <c r="J321" i="3"/>
  <c r="J320" i="3"/>
  <c r="J319" i="3"/>
  <c r="J318" i="3"/>
  <c r="I325" i="3"/>
  <c r="I324" i="3"/>
  <c r="I323" i="3"/>
  <c r="I322" i="3"/>
  <c r="I321" i="3"/>
  <c r="I320" i="3"/>
  <c r="I319" i="3"/>
  <c r="I318" i="3"/>
  <c r="H323" i="3"/>
  <c r="H322" i="3"/>
  <c r="H321" i="3"/>
  <c r="H320" i="3"/>
  <c r="H319" i="3"/>
  <c r="H318" i="3"/>
  <c r="G322" i="3"/>
  <c r="G321" i="3"/>
  <c r="G320" i="3"/>
  <c r="G319" i="3"/>
  <c r="G318" i="3"/>
  <c r="F323" i="3"/>
  <c r="F322" i="3"/>
  <c r="F321" i="3"/>
  <c r="F320" i="3"/>
  <c r="F319" i="3"/>
  <c r="F318" i="3"/>
  <c r="J599" i="3"/>
  <c r="I599" i="3"/>
  <c r="H599" i="3"/>
  <c r="G599" i="3"/>
  <c r="F599" i="3"/>
  <c r="J601" i="3"/>
  <c r="I601" i="3"/>
  <c r="H601" i="3"/>
  <c r="G601" i="3"/>
  <c r="F606" i="3"/>
  <c r="G606" i="3"/>
  <c r="H606" i="3"/>
  <c r="I606" i="3"/>
  <c r="J606" i="3"/>
  <c r="J89" i="3"/>
  <c r="J88" i="3"/>
  <c r="J87" i="3"/>
  <c r="J86" i="3"/>
  <c r="I89" i="3"/>
  <c r="I88" i="3"/>
  <c r="I87" i="3"/>
  <c r="I86" i="3"/>
  <c r="H89" i="3"/>
  <c r="H88" i="3"/>
  <c r="H87" i="3"/>
  <c r="H86" i="3"/>
  <c r="G89" i="3"/>
  <c r="G88" i="3"/>
  <c r="G87" i="3"/>
  <c r="G86" i="3"/>
  <c r="F89" i="3"/>
  <c r="F88" i="3"/>
  <c r="F87" i="3"/>
  <c r="F86" i="3"/>
  <c r="F114" i="3" s="1"/>
  <c r="J114" i="3" l="1"/>
  <c r="H114" i="3"/>
  <c r="G114" i="3"/>
  <c r="I114" i="3"/>
  <c r="J45" i="3"/>
  <c r="J44" i="3"/>
  <c r="J43" i="3"/>
  <c r="I45" i="3"/>
  <c r="I44" i="3"/>
  <c r="I43" i="3"/>
  <c r="H45" i="3"/>
  <c r="H44" i="3"/>
  <c r="H43" i="3"/>
  <c r="G45" i="3"/>
  <c r="G44" i="3"/>
  <c r="G43" i="3"/>
  <c r="F45" i="3"/>
  <c r="F44" i="3"/>
  <c r="F43" i="3"/>
  <c r="C66" i="3"/>
  <c r="D66" i="3"/>
  <c r="F66" i="3"/>
  <c r="G66" i="3"/>
  <c r="H66" i="3"/>
  <c r="I66" i="3"/>
  <c r="J66" i="3"/>
  <c r="C60" i="3"/>
  <c r="D60" i="3"/>
  <c r="F60" i="3"/>
  <c r="G60" i="3"/>
  <c r="H60" i="3"/>
  <c r="I60" i="3"/>
  <c r="J60" i="3"/>
  <c r="J36" i="3"/>
  <c r="I36" i="3"/>
  <c r="H36" i="3"/>
  <c r="G36" i="3"/>
  <c r="F36" i="3"/>
  <c r="J666" i="3" l="1"/>
  <c r="J664" i="3"/>
  <c r="I666" i="3"/>
  <c r="I664" i="3"/>
  <c r="H666" i="3"/>
  <c r="H664" i="3"/>
  <c r="G666" i="3"/>
  <c r="G664" i="3"/>
  <c r="F666" i="3"/>
  <c r="F664" i="3"/>
  <c r="G115" i="5" l="1"/>
  <c r="G114" i="5"/>
  <c r="G113" i="5"/>
  <c r="G112" i="5"/>
  <c r="G111" i="5"/>
  <c r="G110" i="5"/>
  <c r="D106" i="5"/>
  <c r="G106" i="5" s="1"/>
  <c r="D105" i="5"/>
  <c r="G105" i="5" s="1"/>
  <c r="D104" i="5"/>
  <c r="G104" i="5" s="1"/>
  <c r="D103" i="5"/>
  <c r="G103" i="5" s="1"/>
  <c r="D102" i="5"/>
  <c r="G102" i="5" s="1"/>
  <c r="D101" i="5"/>
  <c r="G101" i="5" s="1"/>
  <c r="D100" i="5"/>
  <c r="G100" i="5" s="1"/>
  <c r="D99" i="5"/>
  <c r="G99" i="5" s="1"/>
  <c r="D98" i="5"/>
  <c r="G98" i="5" s="1"/>
  <c r="D97" i="5"/>
  <c r="G97" i="5" s="1"/>
  <c r="D96" i="5"/>
  <c r="G96" i="5" s="1"/>
  <c r="D95" i="5"/>
  <c r="G95" i="5" s="1"/>
  <c r="D94" i="5"/>
  <c r="G94" i="5" s="1"/>
  <c r="D93" i="5"/>
  <c r="G93" i="5" s="1"/>
  <c r="D92" i="5"/>
  <c r="G92" i="5" s="1"/>
  <c r="D91" i="5"/>
  <c r="G91" i="5" s="1"/>
  <c r="D90" i="5"/>
  <c r="G90" i="5" s="1"/>
  <c r="D89" i="5"/>
  <c r="G89" i="5" s="1"/>
  <c r="D88" i="5"/>
  <c r="G88" i="5" s="1"/>
  <c r="D87" i="5"/>
  <c r="G87" i="5" s="1"/>
  <c r="D86" i="5"/>
  <c r="G86" i="5" s="1"/>
  <c r="D85" i="5"/>
  <c r="G85" i="5" s="1"/>
  <c r="D84" i="5"/>
  <c r="G84" i="5" s="1"/>
  <c r="D83" i="5"/>
  <c r="G83" i="5" s="1"/>
  <c r="D82" i="5"/>
  <c r="G82" i="5" s="1"/>
  <c r="D81" i="5"/>
  <c r="G81" i="5" s="1"/>
  <c r="D80" i="5"/>
  <c r="G80" i="5" s="1"/>
  <c r="D79" i="5"/>
  <c r="G79" i="5" s="1"/>
  <c r="D78" i="5"/>
  <c r="G117" i="5" l="1"/>
  <c r="G78" i="5"/>
  <c r="G108" i="5" s="1"/>
  <c r="F698" i="3"/>
  <c r="G698" i="3"/>
  <c r="H698" i="3"/>
  <c r="I698" i="3"/>
  <c r="J698" i="3"/>
  <c r="F697" i="3"/>
  <c r="G697" i="3"/>
  <c r="H697" i="3"/>
  <c r="I697" i="3"/>
  <c r="J697" i="3"/>
  <c r="J667" i="3" l="1"/>
  <c r="J663" i="3"/>
  <c r="J660" i="3"/>
  <c r="I667" i="3"/>
  <c r="I663" i="3"/>
  <c r="I660" i="3"/>
  <c r="H667" i="3"/>
  <c r="H663" i="3"/>
  <c r="H660" i="3"/>
  <c r="G667" i="3"/>
  <c r="G663" i="3"/>
  <c r="G660" i="3"/>
  <c r="F667" i="3"/>
  <c r="F663" i="3"/>
  <c r="F660" i="3"/>
  <c r="F705" i="3"/>
  <c r="G705" i="3"/>
  <c r="H705" i="3"/>
  <c r="I705" i="3"/>
  <c r="J705" i="3"/>
  <c r="F704" i="3"/>
  <c r="G704" i="3"/>
  <c r="H704" i="3"/>
  <c r="I704" i="3"/>
  <c r="J704" i="3"/>
  <c r="F703" i="3"/>
  <c r="G703" i="3"/>
  <c r="H703" i="3"/>
  <c r="I703" i="3"/>
  <c r="J703" i="3"/>
  <c r="F702" i="3"/>
  <c r="G702" i="3"/>
  <c r="H702" i="3"/>
  <c r="I702" i="3"/>
  <c r="J702" i="3"/>
  <c r="F689" i="3"/>
  <c r="G689" i="3"/>
  <c r="H689" i="3"/>
  <c r="I689" i="3"/>
  <c r="J689" i="3"/>
  <c r="F644" i="3"/>
  <c r="G644" i="3"/>
  <c r="H644" i="3"/>
  <c r="I644" i="3"/>
  <c r="J644" i="3"/>
  <c r="F643" i="3"/>
  <c r="G643" i="3"/>
  <c r="H643" i="3"/>
  <c r="I643" i="3"/>
  <c r="J643" i="3"/>
  <c r="J603" i="3"/>
  <c r="J602" i="3"/>
  <c r="J598" i="3"/>
  <c r="J597" i="3"/>
  <c r="I603" i="3"/>
  <c r="I602" i="3"/>
  <c r="I598" i="3"/>
  <c r="I597" i="3"/>
  <c r="H603" i="3"/>
  <c r="H602" i="3"/>
  <c r="H598" i="3"/>
  <c r="H597" i="3"/>
  <c r="G603" i="3"/>
  <c r="G602" i="3"/>
  <c r="G598" i="3"/>
  <c r="G597" i="3"/>
  <c r="F603" i="3"/>
  <c r="F602" i="3"/>
  <c r="F601" i="3"/>
  <c r="F598" i="3"/>
  <c r="F597" i="3"/>
  <c r="C459" i="3"/>
  <c r="D459" i="3"/>
  <c r="F459" i="3"/>
  <c r="G459" i="3"/>
  <c r="H459" i="3"/>
  <c r="I459" i="3"/>
  <c r="J459" i="3"/>
  <c r="C452" i="3"/>
  <c r="D452" i="3"/>
  <c r="F452" i="3"/>
  <c r="G452" i="3"/>
  <c r="H452" i="3"/>
  <c r="I452" i="3"/>
  <c r="J452" i="3"/>
  <c r="J636" i="3" l="1"/>
  <c r="I636" i="3"/>
  <c r="H636" i="3"/>
  <c r="G636" i="3"/>
  <c r="F636" i="3"/>
  <c r="F634" i="3"/>
  <c r="G634" i="3"/>
  <c r="H634" i="3"/>
  <c r="I634" i="3"/>
  <c r="J634" i="3"/>
  <c r="J434" i="3"/>
  <c r="J433" i="3"/>
  <c r="I434" i="3"/>
  <c r="I433" i="3"/>
  <c r="H434" i="3"/>
  <c r="H433" i="3"/>
  <c r="G434" i="3"/>
  <c r="G433" i="3"/>
  <c r="F434" i="3"/>
  <c r="F433" i="3"/>
  <c r="G222" i="5" l="1"/>
  <c r="G221" i="5"/>
  <c r="G224" i="5" s="1"/>
  <c r="G216" i="5"/>
  <c r="G215" i="5"/>
  <c r="G214" i="5"/>
  <c r="G218" i="5" s="1"/>
  <c r="G209" i="5"/>
  <c r="G208" i="5"/>
  <c r="G207" i="5"/>
  <c r="G211" i="5" s="1"/>
  <c r="G202" i="5"/>
  <c r="G201" i="5"/>
  <c r="G204" i="5" s="1"/>
  <c r="G195" i="5"/>
  <c r="G194" i="5"/>
  <c r="G193" i="5"/>
  <c r="G192" i="5"/>
  <c r="G191" i="5"/>
  <c r="G190" i="5"/>
  <c r="G185" i="5"/>
  <c r="G184" i="5"/>
  <c r="G183" i="5"/>
  <c r="G182" i="5"/>
  <c r="G181" i="5"/>
  <c r="G187" i="5" s="1"/>
  <c r="G135" i="5"/>
  <c r="G134" i="5"/>
  <c r="G133" i="5"/>
  <c r="G132" i="5"/>
  <c r="G131" i="5"/>
  <c r="G130" i="5"/>
  <c r="G129" i="5"/>
  <c r="G123" i="5"/>
  <c r="G122" i="5"/>
  <c r="G125" i="5" s="1"/>
  <c r="D12" i="5"/>
  <c r="D13" i="5"/>
  <c r="G13" i="5" s="1"/>
  <c r="D17" i="5"/>
  <c r="G17" i="5" s="1"/>
  <c r="G197" i="5" l="1"/>
  <c r="G12" i="5"/>
  <c r="J35" i="3"/>
  <c r="I35" i="3"/>
  <c r="J27" i="3"/>
  <c r="I27" i="3"/>
  <c r="F198" i="3" l="1"/>
  <c r="F578" i="3"/>
  <c r="J75" i="3"/>
  <c r="J74" i="3"/>
  <c r="J71" i="3"/>
  <c r="J70" i="3"/>
  <c r="J69" i="3"/>
  <c r="J68" i="3"/>
  <c r="J65" i="3"/>
  <c r="J64" i="3"/>
  <c r="J63" i="3"/>
  <c r="J62" i="3"/>
  <c r="J59" i="3"/>
  <c r="J58" i="3"/>
  <c r="J57" i="3"/>
  <c r="J56" i="3"/>
  <c r="J17" i="3"/>
  <c r="J16" i="3"/>
  <c r="J15" i="3"/>
  <c r="J14" i="3"/>
  <c r="I17" i="3"/>
  <c r="I16" i="3"/>
  <c r="I15" i="3"/>
  <c r="I14" i="3"/>
  <c r="I75" i="3"/>
  <c r="I74" i="3"/>
  <c r="I71" i="3"/>
  <c r="I70" i="3"/>
  <c r="I69" i="3"/>
  <c r="I68" i="3"/>
  <c r="I65" i="3"/>
  <c r="I64" i="3"/>
  <c r="I63" i="3"/>
  <c r="I62" i="3"/>
  <c r="I59" i="3"/>
  <c r="I58" i="3"/>
  <c r="I57" i="3"/>
  <c r="I56" i="3"/>
  <c r="G35" i="3"/>
  <c r="G23" i="3"/>
  <c r="G19" i="3"/>
  <c r="G27" i="3"/>
  <c r="J651" i="3"/>
  <c r="J650" i="3"/>
  <c r="J649" i="3"/>
  <c r="J648" i="3"/>
  <c r="J642" i="3"/>
  <c r="J641" i="3"/>
  <c r="J640" i="3"/>
  <c r="J638" i="3"/>
  <c r="J635" i="3"/>
  <c r="J633" i="3"/>
  <c r="J632" i="3"/>
  <c r="J630" i="3"/>
  <c r="J629" i="3"/>
  <c r="J624" i="3"/>
  <c r="J623" i="3"/>
  <c r="J617" i="3"/>
  <c r="J616" i="3"/>
  <c r="J607" i="3"/>
  <c r="J596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5" i="3"/>
  <c r="J570" i="3"/>
  <c r="J569" i="3"/>
  <c r="J568" i="3"/>
  <c r="J567" i="3"/>
  <c r="J566" i="3"/>
  <c r="J561" i="3"/>
  <c r="J560" i="3"/>
  <c r="J559" i="3"/>
  <c r="J558" i="3"/>
  <c r="J557" i="3"/>
  <c r="J556" i="3"/>
  <c r="J555" i="3"/>
  <c r="J554" i="3"/>
  <c r="J553" i="3"/>
  <c r="J547" i="3"/>
  <c r="J546" i="3"/>
  <c r="J544" i="3"/>
  <c r="J539" i="3"/>
  <c r="J538" i="3"/>
  <c r="J537" i="3"/>
  <c r="J536" i="3"/>
  <c r="J531" i="3"/>
  <c r="J530" i="3"/>
  <c r="J529" i="3"/>
  <c r="J528" i="3"/>
  <c r="J527" i="3"/>
  <c r="J526" i="3"/>
  <c r="J521" i="3"/>
  <c r="J520" i="3"/>
  <c r="J519" i="3"/>
  <c r="J481" i="3"/>
  <c r="J480" i="3"/>
  <c r="J479" i="3"/>
  <c r="J478" i="3"/>
  <c r="J477" i="3"/>
  <c r="J476" i="3"/>
  <c r="J475" i="3"/>
  <c r="J474" i="3"/>
  <c r="J472" i="3"/>
  <c r="J471" i="3"/>
  <c r="J470" i="3"/>
  <c r="J465" i="3"/>
  <c r="J464" i="3"/>
  <c r="J463" i="3"/>
  <c r="J462" i="3"/>
  <c r="J461" i="3"/>
  <c r="J460" i="3"/>
  <c r="J458" i="3"/>
  <c r="J457" i="3"/>
  <c r="J456" i="3"/>
  <c r="J455" i="3"/>
  <c r="J454" i="3"/>
  <c r="J453" i="3"/>
  <c r="J451" i="3"/>
  <c r="J450" i="3"/>
  <c r="J449" i="3"/>
  <c r="J448" i="3"/>
  <c r="J447" i="3"/>
  <c r="J446" i="3"/>
  <c r="J445" i="3"/>
  <c r="J432" i="3"/>
  <c r="J431" i="3"/>
  <c r="J426" i="3"/>
  <c r="J425" i="3"/>
  <c r="J424" i="3"/>
  <c r="J423" i="3"/>
  <c r="J422" i="3"/>
  <c r="J421" i="3"/>
  <c r="J420" i="3"/>
  <c r="J419" i="3"/>
  <c r="J414" i="3"/>
  <c r="J413" i="3"/>
  <c r="J412" i="3"/>
  <c r="J411" i="3"/>
  <c r="J406" i="3"/>
  <c r="J405" i="3"/>
  <c r="J404" i="3"/>
  <c r="J403" i="3"/>
  <c r="J402" i="3"/>
  <c r="J401" i="3"/>
  <c r="J400" i="3"/>
  <c r="J399" i="3"/>
  <c r="J398" i="3"/>
  <c r="J393" i="3"/>
  <c r="J392" i="3"/>
  <c r="J388" i="3"/>
  <c r="J387" i="3"/>
  <c r="J386" i="3"/>
  <c r="J385" i="3"/>
  <c r="J383" i="3"/>
  <c r="J382" i="3"/>
  <c r="J381" i="3"/>
  <c r="J379" i="3"/>
  <c r="J378" i="3"/>
  <c r="J377" i="3"/>
  <c r="J376" i="3"/>
  <c r="J375" i="3"/>
  <c r="J374" i="3"/>
  <c r="J373" i="3"/>
  <c r="J368" i="3"/>
  <c r="J367" i="3"/>
  <c r="J366" i="3"/>
  <c r="J365" i="3"/>
  <c r="J364" i="3"/>
  <c r="J363" i="3"/>
  <c r="J362" i="3"/>
  <c r="J357" i="3"/>
  <c r="J352" i="3"/>
  <c r="J351" i="3"/>
  <c r="J349" i="3"/>
  <c r="J348" i="3"/>
  <c r="J347" i="3"/>
  <c r="J345" i="3"/>
  <c r="J344" i="3"/>
  <c r="J339" i="3"/>
  <c r="J338" i="3"/>
  <c r="J337" i="3"/>
  <c r="J336" i="3"/>
  <c r="J335" i="3"/>
  <c r="J334" i="3"/>
  <c r="J333" i="3"/>
  <c r="J332" i="3"/>
  <c r="J331" i="3"/>
  <c r="J330" i="3"/>
  <c r="J325" i="3"/>
  <c r="J317" i="3"/>
  <c r="J316" i="3"/>
  <c r="J289" i="3"/>
  <c r="J288" i="3"/>
  <c r="J286" i="3"/>
  <c r="J285" i="3"/>
  <c r="J284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4" i="3"/>
  <c r="J261" i="3"/>
  <c r="J260" i="3"/>
  <c r="J259" i="3"/>
  <c r="J258" i="3"/>
  <c r="J257" i="3"/>
  <c r="J250" i="3"/>
  <c r="J249" i="3"/>
  <c r="J248" i="3"/>
  <c r="J247" i="3"/>
  <c r="J236" i="3"/>
  <c r="J235" i="3"/>
  <c r="J234" i="3"/>
  <c r="J230" i="3"/>
  <c r="J229" i="3"/>
  <c r="J228" i="3"/>
  <c r="J225" i="3"/>
  <c r="J224" i="3"/>
  <c r="J223" i="3"/>
  <c r="J220" i="3"/>
  <c r="J217" i="3"/>
  <c r="J216" i="3"/>
  <c r="J213" i="3"/>
  <c r="J212" i="3"/>
  <c r="J211" i="3"/>
  <c r="J210" i="3"/>
  <c r="J209" i="3"/>
  <c r="J208" i="3"/>
  <c r="J205" i="3"/>
  <c r="J204" i="3"/>
  <c r="J203" i="3"/>
  <c r="J200" i="3"/>
  <c r="J199" i="3"/>
  <c r="J198" i="3"/>
  <c r="J195" i="3"/>
  <c r="J194" i="3"/>
  <c r="J193" i="3"/>
  <c r="J192" i="3"/>
  <c r="J191" i="3"/>
  <c r="J190" i="3"/>
  <c r="J189" i="3"/>
  <c r="J188" i="3"/>
  <c r="J187" i="3"/>
  <c r="J186" i="3"/>
  <c r="J183" i="3"/>
  <c r="J182" i="3"/>
  <c r="J181" i="3"/>
  <c r="J180" i="3"/>
  <c r="J179" i="3"/>
  <c r="J178" i="3"/>
  <c r="J177" i="3"/>
  <c r="J176" i="3"/>
  <c r="J175" i="3"/>
  <c r="J174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3" i="3"/>
  <c r="J152" i="3"/>
  <c r="J151" i="3"/>
  <c r="J150" i="3"/>
  <c r="J149" i="3"/>
  <c r="J148" i="3"/>
  <c r="J147" i="3"/>
  <c r="J146" i="3"/>
  <c r="J145" i="3"/>
  <c r="J144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7" i="3"/>
  <c r="J126" i="3"/>
  <c r="J125" i="3"/>
  <c r="J124" i="3"/>
  <c r="J123" i="3"/>
  <c r="J122" i="3"/>
  <c r="J121" i="3"/>
  <c r="J120" i="3"/>
  <c r="J119" i="3"/>
  <c r="J118" i="3"/>
  <c r="J117" i="3"/>
  <c r="I651" i="3"/>
  <c r="I650" i="3"/>
  <c r="I649" i="3"/>
  <c r="I648" i="3"/>
  <c r="I642" i="3"/>
  <c r="I641" i="3"/>
  <c r="I640" i="3"/>
  <c r="I638" i="3"/>
  <c r="I635" i="3"/>
  <c r="I633" i="3"/>
  <c r="I632" i="3"/>
  <c r="I630" i="3"/>
  <c r="I629" i="3"/>
  <c r="I624" i="3"/>
  <c r="I623" i="3"/>
  <c r="I617" i="3"/>
  <c r="I616" i="3"/>
  <c r="I607" i="3"/>
  <c r="I596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5" i="3"/>
  <c r="I570" i="3"/>
  <c r="I569" i="3"/>
  <c r="I568" i="3"/>
  <c r="I567" i="3"/>
  <c r="I566" i="3"/>
  <c r="I561" i="3"/>
  <c r="I560" i="3"/>
  <c r="I559" i="3"/>
  <c r="I558" i="3"/>
  <c r="I557" i="3"/>
  <c r="I556" i="3"/>
  <c r="I555" i="3"/>
  <c r="I554" i="3"/>
  <c r="I553" i="3"/>
  <c r="I547" i="3"/>
  <c r="I546" i="3"/>
  <c r="I544" i="3"/>
  <c r="I539" i="3"/>
  <c r="I538" i="3"/>
  <c r="I537" i="3"/>
  <c r="I536" i="3"/>
  <c r="I531" i="3"/>
  <c r="I530" i="3"/>
  <c r="I529" i="3"/>
  <c r="I528" i="3"/>
  <c r="I527" i="3"/>
  <c r="I526" i="3"/>
  <c r="I521" i="3"/>
  <c r="I520" i="3"/>
  <c r="I519" i="3"/>
  <c r="I481" i="3"/>
  <c r="I480" i="3"/>
  <c r="I479" i="3"/>
  <c r="I478" i="3"/>
  <c r="I477" i="3"/>
  <c r="I476" i="3"/>
  <c r="I475" i="3"/>
  <c r="I474" i="3"/>
  <c r="I472" i="3"/>
  <c r="I471" i="3"/>
  <c r="I470" i="3"/>
  <c r="I465" i="3"/>
  <c r="I464" i="3"/>
  <c r="I463" i="3"/>
  <c r="I462" i="3"/>
  <c r="I461" i="3"/>
  <c r="I460" i="3"/>
  <c r="I458" i="3"/>
  <c r="I457" i="3"/>
  <c r="I456" i="3"/>
  <c r="I455" i="3"/>
  <c r="I454" i="3"/>
  <c r="I453" i="3"/>
  <c r="I451" i="3"/>
  <c r="I450" i="3"/>
  <c r="I449" i="3"/>
  <c r="I448" i="3"/>
  <c r="I447" i="3"/>
  <c r="I446" i="3"/>
  <c r="I445" i="3"/>
  <c r="I432" i="3"/>
  <c r="I431" i="3"/>
  <c r="I426" i="3"/>
  <c r="I425" i="3"/>
  <c r="I424" i="3"/>
  <c r="I423" i="3"/>
  <c r="I422" i="3"/>
  <c r="I421" i="3"/>
  <c r="I420" i="3"/>
  <c r="I419" i="3"/>
  <c r="I414" i="3"/>
  <c r="I413" i="3"/>
  <c r="I411" i="3"/>
  <c r="I406" i="3"/>
  <c r="I405" i="3"/>
  <c r="I404" i="3"/>
  <c r="I403" i="3"/>
  <c r="I402" i="3"/>
  <c r="I401" i="3"/>
  <c r="I400" i="3"/>
  <c r="I399" i="3"/>
  <c r="I398" i="3"/>
  <c r="I393" i="3"/>
  <c r="I392" i="3"/>
  <c r="I388" i="3"/>
  <c r="I387" i="3"/>
  <c r="I386" i="3"/>
  <c r="I385" i="3"/>
  <c r="I383" i="3"/>
  <c r="I382" i="3"/>
  <c r="I381" i="3"/>
  <c r="I379" i="3"/>
  <c r="I378" i="3"/>
  <c r="I377" i="3"/>
  <c r="I376" i="3"/>
  <c r="I375" i="3"/>
  <c r="I374" i="3"/>
  <c r="I373" i="3"/>
  <c r="I368" i="3"/>
  <c r="I367" i="3"/>
  <c r="I366" i="3"/>
  <c r="I365" i="3"/>
  <c r="I364" i="3"/>
  <c r="I363" i="3"/>
  <c r="I362" i="3"/>
  <c r="I357" i="3"/>
  <c r="I352" i="3"/>
  <c r="I351" i="3"/>
  <c r="I349" i="3"/>
  <c r="I348" i="3"/>
  <c r="I347" i="3"/>
  <c r="I345" i="3"/>
  <c r="I344" i="3"/>
  <c r="I339" i="3"/>
  <c r="I338" i="3"/>
  <c r="I337" i="3"/>
  <c r="I336" i="3"/>
  <c r="I335" i="3"/>
  <c r="I334" i="3"/>
  <c r="I333" i="3"/>
  <c r="I332" i="3"/>
  <c r="I331" i="3"/>
  <c r="I330" i="3"/>
  <c r="I317" i="3"/>
  <c r="I316" i="3"/>
  <c r="I289" i="3"/>
  <c r="I288" i="3"/>
  <c r="I286" i="3"/>
  <c r="I285" i="3"/>
  <c r="I284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4" i="3"/>
  <c r="I261" i="3"/>
  <c r="I260" i="3"/>
  <c r="I259" i="3"/>
  <c r="I258" i="3"/>
  <c r="I257" i="3"/>
  <c r="I250" i="3"/>
  <c r="I249" i="3"/>
  <c r="I248" i="3"/>
  <c r="I247" i="3"/>
  <c r="I236" i="3"/>
  <c r="I235" i="3"/>
  <c r="I234" i="3"/>
  <c r="I230" i="3"/>
  <c r="I229" i="3"/>
  <c r="I228" i="3"/>
  <c r="I225" i="3"/>
  <c r="I224" i="3"/>
  <c r="I223" i="3"/>
  <c r="I220" i="3"/>
  <c r="I217" i="3"/>
  <c r="I216" i="3"/>
  <c r="I213" i="3"/>
  <c r="I212" i="3"/>
  <c r="I211" i="3"/>
  <c r="I210" i="3"/>
  <c r="I209" i="3"/>
  <c r="I208" i="3"/>
  <c r="I205" i="3"/>
  <c r="I204" i="3"/>
  <c r="I203" i="3"/>
  <c r="I200" i="3"/>
  <c r="I199" i="3"/>
  <c r="I198" i="3"/>
  <c r="I195" i="3"/>
  <c r="I194" i="3"/>
  <c r="I193" i="3"/>
  <c r="I192" i="3"/>
  <c r="I191" i="3"/>
  <c r="I190" i="3"/>
  <c r="I189" i="3"/>
  <c r="I188" i="3"/>
  <c r="I187" i="3"/>
  <c r="I186" i="3"/>
  <c r="I183" i="3"/>
  <c r="I182" i="3"/>
  <c r="I181" i="3"/>
  <c r="I180" i="3"/>
  <c r="I179" i="3"/>
  <c r="I178" i="3"/>
  <c r="I177" i="3"/>
  <c r="I176" i="3"/>
  <c r="I175" i="3"/>
  <c r="I174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3" i="3"/>
  <c r="I152" i="3"/>
  <c r="I151" i="3"/>
  <c r="I150" i="3"/>
  <c r="I149" i="3"/>
  <c r="I148" i="3"/>
  <c r="I147" i="3"/>
  <c r="I146" i="3"/>
  <c r="I145" i="3"/>
  <c r="I144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7" i="3"/>
  <c r="I126" i="3"/>
  <c r="I125" i="3"/>
  <c r="I124" i="3"/>
  <c r="I123" i="3"/>
  <c r="I122" i="3"/>
  <c r="I121" i="3"/>
  <c r="I120" i="3"/>
  <c r="I119" i="3"/>
  <c r="I118" i="3"/>
  <c r="I117" i="3"/>
  <c r="H651" i="3"/>
  <c r="H650" i="3"/>
  <c r="H649" i="3"/>
  <c r="H648" i="3"/>
  <c r="H642" i="3"/>
  <c r="H641" i="3"/>
  <c r="H640" i="3"/>
  <c r="H638" i="3"/>
  <c r="H635" i="3"/>
  <c r="H633" i="3"/>
  <c r="H632" i="3"/>
  <c r="H630" i="3"/>
  <c r="H629" i="3"/>
  <c r="H624" i="3"/>
  <c r="H623" i="3"/>
  <c r="H617" i="3"/>
  <c r="H616" i="3"/>
  <c r="H607" i="3"/>
  <c r="H596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5" i="3"/>
  <c r="H570" i="3"/>
  <c r="H569" i="3"/>
  <c r="H568" i="3"/>
  <c r="H567" i="3"/>
  <c r="H566" i="3"/>
  <c r="H561" i="3"/>
  <c r="H560" i="3"/>
  <c r="H559" i="3"/>
  <c r="H558" i="3"/>
  <c r="H557" i="3"/>
  <c r="H556" i="3"/>
  <c r="H555" i="3"/>
  <c r="H554" i="3"/>
  <c r="H553" i="3"/>
  <c r="H547" i="3"/>
  <c r="H546" i="3"/>
  <c r="H544" i="3"/>
  <c r="H539" i="3"/>
  <c r="H538" i="3"/>
  <c r="H537" i="3"/>
  <c r="H536" i="3"/>
  <c r="H531" i="3"/>
  <c r="H530" i="3"/>
  <c r="H529" i="3"/>
  <c r="H528" i="3"/>
  <c r="H527" i="3"/>
  <c r="H526" i="3"/>
  <c r="H521" i="3"/>
  <c r="H520" i="3"/>
  <c r="H519" i="3"/>
  <c r="H481" i="3"/>
  <c r="H480" i="3"/>
  <c r="H479" i="3"/>
  <c r="H478" i="3"/>
  <c r="H477" i="3"/>
  <c r="H476" i="3"/>
  <c r="H475" i="3"/>
  <c r="H474" i="3"/>
  <c r="H472" i="3"/>
  <c r="H471" i="3"/>
  <c r="H470" i="3"/>
  <c r="H465" i="3"/>
  <c r="H464" i="3"/>
  <c r="H463" i="3"/>
  <c r="H462" i="3"/>
  <c r="H461" i="3"/>
  <c r="H460" i="3"/>
  <c r="H458" i="3"/>
  <c r="H457" i="3"/>
  <c r="H456" i="3"/>
  <c r="H455" i="3"/>
  <c r="H454" i="3"/>
  <c r="H453" i="3"/>
  <c r="H451" i="3"/>
  <c r="H450" i="3"/>
  <c r="H449" i="3"/>
  <c r="H448" i="3"/>
  <c r="H447" i="3"/>
  <c r="H446" i="3"/>
  <c r="H445" i="3"/>
  <c r="H432" i="3"/>
  <c r="H431" i="3"/>
  <c r="H426" i="3"/>
  <c r="H425" i="3"/>
  <c r="H424" i="3"/>
  <c r="H423" i="3"/>
  <c r="H422" i="3"/>
  <c r="H421" i="3"/>
  <c r="H420" i="3"/>
  <c r="H419" i="3"/>
  <c r="H414" i="3"/>
  <c r="H413" i="3"/>
  <c r="H412" i="3"/>
  <c r="H411" i="3"/>
  <c r="H406" i="3"/>
  <c r="H405" i="3"/>
  <c r="H404" i="3"/>
  <c r="H403" i="3"/>
  <c r="H402" i="3"/>
  <c r="H401" i="3"/>
  <c r="H400" i="3"/>
  <c r="H399" i="3"/>
  <c r="H398" i="3"/>
  <c r="H393" i="3"/>
  <c r="H392" i="3"/>
  <c r="H388" i="3"/>
  <c r="H387" i="3"/>
  <c r="H386" i="3"/>
  <c r="H385" i="3"/>
  <c r="H383" i="3"/>
  <c r="H382" i="3"/>
  <c r="H381" i="3"/>
  <c r="H379" i="3"/>
  <c r="H378" i="3"/>
  <c r="H377" i="3"/>
  <c r="H376" i="3"/>
  <c r="H375" i="3"/>
  <c r="H374" i="3"/>
  <c r="H373" i="3"/>
  <c r="H368" i="3"/>
  <c r="H367" i="3"/>
  <c r="H366" i="3"/>
  <c r="H365" i="3"/>
  <c r="H364" i="3"/>
  <c r="H363" i="3"/>
  <c r="H357" i="3"/>
  <c r="H352" i="3"/>
  <c r="H351" i="3"/>
  <c r="H349" i="3"/>
  <c r="H348" i="3"/>
  <c r="H347" i="3"/>
  <c r="H345" i="3"/>
  <c r="H344" i="3"/>
  <c r="H339" i="3"/>
  <c r="H338" i="3"/>
  <c r="H337" i="3"/>
  <c r="H336" i="3"/>
  <c r="H335" i="3"/>
  <c r="H334" i="3"/>
  <c r="H333" i="3"/>
  <c r="H332" i="3"/>
  <c r="H331" i="3"/>
  <c r="H330" i="3"/>
  <c r="H325" i="3"/>
  <c r="H324" i="3"/>
  <c r="H317" i="3"/>
  <c r="H316" i="3"/>
  <c r="H289" i="3"/>
  <c r="H288" i="3"/>
  <c r="H286" i="3"/>
  <c r="H285" i="3"/>
  <c r="H284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4" i="3"/>
  <c r="H261" i="3"/>
  <c r="H260" i="3"/>
  <c r="H259" i="3"/>
  <c r="H258" i="3"/>
  <c r="H257" i="3"/>
  <c r="H250" i="3"/>
  <c r="H249" i="3"/>
  <c r="H248" i="3"/>
  <c r="H247" i="3"/>
  <c r="H236" i="3"/>
  <c r="H235" i="3"/>
  <c r="H234" i="3"/>
  <c r="H230" i="3"/>
  <c r="H229" i="3"/>
  <c r="H228" i="3"/>
  <c r="H225" i="3"/>
  <c r="H224" i="3"/>
  <c r="H223" i="3"/>
  <c r="H220" i="3"/>
  <c r="H217" i="3"/>
  <c r="H216" i="3"/>
  <c r="H213" i="3"/>
  <c r="H212" i="3"/>
  <c r="H211" i="3"/>
  <c r="H210" i="3"/>
  <c r="H209" i="3"/>
  <c r="H208" i="3"/>
  <c r="H205" i="3"/>
  <c r="H204" i="3"/>
  <c r="H203" i="3"/>
  <c r="H200" i="3"/>
  <c r="H199" i="3"/>
  <c r="H198" i="3"/>
  <c r="H195" i="3"/>
  <c r="H194" i="3"/>
  <c r="H193" i="3"/>
  <c r="H192" i="3"/>
  <c r="H191" i="3"/>
  <c r="H190" i="3"/>
  <c r="H189" i="3"/>
  <c r="H188" i="3"/>
  <c r="H187" i="3"/>
  <c r="H186" i="3"/>
  <c r="H183" i="3"/>
  <c r="H182" i="3"/>
  <c r="H181" i="3"/>
  <c r="H180" i="3"/>
  <c r="H179" i="3"/>
  <c r="H178" i="3"/>
  <c r="H177" i="3"/>
  <c r="H176" i="3"/>
  <c r="H175" i="3"/>
  <c r="H174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3" i="3"/>
  <c r="H152" i="3"/>
  <c r="H151" i="3"/>
  <c r="H150" i="3"/>
  <c r="H149" i="3"/>
  <c r="H148" i="3"/>
  <c r="H147" i="3"/>
  <c r="H146" i="3"/>
  <c r="H145" i="3"/>
  <c r="H144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7" i="3"/>
  <c r="H126" i="3"/>
  <c r="H125" i="3"/>
  <c r="H124" i="3"/>
  <c r="H123" i="3"/>
  <c r="H122" i="3"/>
  <c r="H121" i="3"/>
  <c r="H120" i="3"/>
  <c r="H119" i="3"/>
  <c r="H118" i="3"/>
  <c r="H117" i="3"/>
  <c r="H75" i="3"/>
  <c r="H74" i="3"/>
  <c r="H71" i="3"/>
  <c r="H70" i="3"/>
  <c r="H69" i="3"/>
  <c r="H68" i="3"/>
  <c r="H65" i="3"/>
  <c r="H64" i="3"/>
  <c r="H63" i="3"/>
  <c r="H62" i="3"/>
  <c r="H59" i="3"/>
  <c r="H58" i="3"/>
  <c r="H57" i="3"/>
  <c r="H56" i="3"/>
  <c r="H35" i="3"/>
  <c r="H17" i="3"/>
  <c r="H16" i="3"/>
  <c r="H15" i="3"/>
  <c r="J311" i="3"/>
  <c r="J310" i="3"/>
  <c r="J309" i="3"/>
  <c r="J308" i="3"/>
  <c r="J307" i="3"/>
  <c r="J306" i="3"/>
  <c r="J305" i="3"/>
  <c r="J304" i="3"/>
  <c r="J303" i="3"/>
  <c r="J302" i="3"/>
  <c r="J301" i="3"/>
  <c r="J298" i="3"/>
  <c r="J297" i="3"/>
  <c r="J296" i="3"/>
  <c r="I311" i="3"/>
  <c r="I310" i="3"/>
  <c r="I309" i="3"/>
  <c r="I308" i="3"/>
  <c r="I307" i="3"/>
  <c r="I306" i="3"/>
  <c r="I305" i="3"/>
  <c r="I304" i="3"/>
  <c r="I303" i="3"/>
  <c r="I302" i="3"/>
  <c r="I301" i="3"/>
  <c r="I298" i="3"/>
  <c r="I297" i="3"/>
  <c r="I296" i="3"/>
  <c r="H311" i="3"/>
  <c r="H310" i="3"/>
  <c r="H309" i="3"/>
  <c r="H308" i="3"/>
  <c r="H307" i="3"/>
  <c r="H306" i="3"/>
  <c r="H305" i="3"/>
  <c r="H304" i="3"/>
  <c r="H303" i="3"/>
  <c r="H302" i="3"/>
  <c r="H301" i="3"/>
  <c r="H297" i="3"/>
  <c r="H296" i="3"/>
  <c r="G311" i="3"/>
  <c r="G310" i="3"/>
  <c r="G309" i="3"/>
  <c r="G308" i="3"/>
  <c r="G307" i="3"/>
  <c r="G306" i="3"/>
  <c r="G305" i="3"/>
  <c r="G304" i="3"/>
  <c r="G303" i="3"/>
  <c r="G302" i="3"/>
  <c r="G301" i="3"/>
  <c r="G298" i="3"/>
  <c r="G297" i="3"/>
  <c r="G296" i="3"/>
  <c r="G651" i="3"/>
  <c r="G650" i="3"/>
  <c r="G649" i="3"/>
  <c r="G648" i="3"/>
  <c r="G642" i="3"/>
  <c r="G641" i="3"/>
  <c r="G640" i="3"/>
  <c r="G638" i="3"/>
  <c r="G635" i="3"/>
  <c r="G633" i="3"/>
  <c r="G632" i="3"/>
  <c r="G630" i="3"/>
  <c r="G629" i="3"/>
  <c r="G624" i="3"/>
  <c r="G623" i="3"/>
  <c r="G617" i="3"/>
  <c r="G616" i="3"/>
  <c r="G607" i="3"/>
  <c r="G596" i="3"/>
  <c r="J717" i="3"/>
  <c r="J716" i="3"/>
  <c r="J711" i="3"/>
  <c r="J710" i="3"/>
  <c r="J709" i="3"/>
  <c r="J708" i="3"/>
  <c r="J701" i="3"/>
  <c r="J695" i="3"/>
  <c r="J691" i="3"/>
  <c r="J690" i="3"/>
  <c r="J688" i="3"/>
  <c r="J686" i="3"/>
  <c r="J685" i="3"/>
  <c r="J684" i="3"/>
  <c r="J682" i="3"/>
  <c r="J681" i="3"/>
  <c r="J680" i="3"/>
  <c r="J679" i="3"/>
  <c r="J674" i="3"/>
  <c r="J672" i="3"/>
  <c r="J671" i="3"/>
  <c r="J670" i="3"/>
  <c r="J669" i="3"/>
  <c r="J656" i="3"/>
  <c r="I717" i="3"/>
  <c r="I716" i="3"/>
  <c r="I711" i="3"/>
  <c r="I710" i="3"/>
  <c r="I709" i="3"/>
  <c r="I708" i="3"/>
  <c r="I701" i="3"/>
  <c r="I695" i="3"/>
  <c r="I691" i="3"/>
  <c r="I690" i="3"/>
  <c r="I688" i="3"/>
  <c r="I686" i="3"/>
  <c r="I685" i="3"/>
  <c r="I684" i="3"/>
  <c r="I682" i="3"/>
  <c r="I681" i="3"/>
  <c r="I680" i="3"/>
  <c r="I679" i="3"/>
  <c r="I674" i="3"/>
  <c r="I672" i="3"/>
  <c r="I671" i="3"/>
  <c r="I670" i="3"/>
  <c r="I669" i="3"/>
  <c r="I656" i="3"/>
  <c r="H717" i="3"/>
  <c r="H716" i="3"/>
  <c r="H711" i="3"/>
  <c r="H710" i="3"/>
  <c r="H709" i="3"/>
  <c r="H708" i="3"/>
  <c r="H701" i="3"/>
  <c r="H695" i="3"/>
  <c r="H691" i="3"/>
  <c r="H690" i="3"/>
  <c r="H688" i="3"/>
  <c r="H686" i="3"/>
  <c r="H685" i="3"/>
  <c r="H684" i="3"/>
  <c r="H682" i="3"/>
  <c r="H681" i="3"/>
  <c r="H680" i="3"/>
  <c r="H679" i="3"/>
  <c r="H674" i="3"/>
  <c r="H672" i="3"/>
  <c r="H671" i="3"/>
  <c r="H670" i="3"/>
  <c r="H669" i="3"/>
  <c r="H656" i="3"/>
  <c r="G717" i="3"/>
  <c r="G716" i="3"/>
  <c r="G711" i="3"/>
  <c r="G710" i="3"/>
  <c r="G709" i="3"/>
  <c r="G708" i="3"/>
  <c r="G701" i="3"/>
  <c r="G695" i="3"/>
  <c r="G691" i="3"/>
  <c r="G690" i="3"/>
  <c r="G688" i="3"/>
  <c r="G686" i="3"/>
  <c r="G685" i="3"/>
  <c r="G684" i="3"/>
  <c r="G682" i="3"/>
  <c r="G681" i="3"/>
  <c r="G680" i="3"/>
  <c r="G679" i="3"/>
  <c r="G674" i="3"/>
  <c r="G672" i="3"/>
  <c r="G671" i="3"/>
  <c r="G670" i="3"/>
  <c r="G669" i="3"/>
  <c r="G656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5" i="3"/>
  <c r="G570" i="3"/>
  <c r="G569" i="3"/>
  <c r="G568" i="3"/>
  <c r="G567" i="3"/>
  <c r="G566" i="3"/>
  <c r="G561" i="3"/>
  <c r="G560" i="3"/>
  <c r="G559" i="3"/>
  <c r="G558" i="3"/>
  <c r="G557" i="3"/>
  <c r="G556" i="3"/>
  <c r="G555" i="3"/>
  <c r="G554" i="3"/>
  <c r="G553" i="3"/>
  <c r="G547" i="3"/>
  <c r="G546" i="3"/>
  <c r="G544" i="3"/>
  <c r="G539" i="3"/>
  <c r="G538" i="3"/>
  <c r="G537" i="3"/>
  <c r="G536" i="3"/>
  <c r="G531" i="3"/>
  <c r="G530" i="3"/>
  <c r="G529" i="3"/>
  <c r="G528" i="3"/>
  <c r="G527" i="3"/>
  <c r="G526" i="3"/>
  <c r="G521" i="3"/>
  <c r="G520" i="3"/>
  <c r="G519" i="3"/>
  <c r="G523" i="3" s="1"/>
  <c r="G481" i="3"/>
  <c r="G480" i="3"/>
  <c r="G479" i="3"/>
  <c r="G478" i="3"/>
  <c r="G477" i="3"/>
  <c r="G476" i="3"/>
  <c r="G475" i="3"/>
  <c r="G474" i="3"/>
  <c r="G472" i="3"/>
  <c r="G471" i="3"/>
  <c r="G470" i="3"/>
  <c r="G465" i="3"/>
  <c r="G464" i="3"/>
  <c r="G463" i="3"/>
  <c r="G462" i="3"/>
  <c r="G461" i="3"/>
  <c r="G460" i="3"/>
  <c r="G458" i="3"/>
  <c r="G457" i="3"/>
  <c r="G456" i="3"/>
  <c r="G455" i="3"/>
  <c r="G454" i="3"/>
  <c r="G453" i="3"/>
  <c r="G451" i="3"/>
  <c r="G450" i="3"/>
  <c r="G449" i="3"/>
  <c r="G448" i="3"/>
  <c r="G447" i="3"/>
  <c r="G446" i="3"/>
  <c r="G445" i="3"/>
  <c r="G432" i="3"/>
  <c r="G431" i="3"/>
  <c r="G426" i="3"/>
  <c r="G425" i="3"/>
  <c r="G424" i="3"/>
  <c r="G423" i="3"/>
  <c r="G422" i="3"/>
  <c r="G421" i="3"/>
  <c r="G420" i="3"/>
  <c r="G419" i="3"/>
  <c r="G414" i="3"/>
  <c r="G413" i="3"/>
  <c r="G412" i="3"/>
  <c r="G411" i="3"/>
  <c r="G406" i="3"/>
  <c r="G405" i="3"/>
  <c r="G404" i="3"/>
  <c r="G403" i="3"/>
  <c r="G402" i="3"/>
  <c r="G401" i="3"/>
  <c r="G400" i="3"/>
  <c r="G399" i="3"/>
  <c r="G398" i="3"/>
  <c r="G393" i="3"/>
  <c r="G392" i="3"/>
  <c r="G388" i="3"/>
  <c r="G387" i="3"/>
  <c r="G386" i="3"/>
  <c r="G385" i="3"/>
  <c r="G383" i="3"/>
  <c r="G382" i="3"/>
  <c r="G381" i="3"/>
  <c r="G379" i="3"/>
  <c r="G378" i="3"/>
  <c r="G377" i="3"/>
  <c r="G376" i="3"/>
  <c r="G375" i="3"/>
  <c r="G374" i="3"/>
  <c r="G373" i="3"/>
  <c r="G368" i="3"/>
  <c r="G367" i="3"/>
  <c r="G366" i="3"/>
  <c r="G365" i="3"/>
  <c r="G364" i="3"/>
  <c r="G363" i="3"/>
  <c r="G362" i="3"/>
  <c r="G361" i="3"/>
  <c r="G357" i="3"/>
  <c r="G352" i="3"/>
  <c r="G351" i="3"/>
  <c r="G349" i="3"/>
  <c r="G348" i="3"/>
  <c r="G347" i="3"/>
  <c r="G345" i="3"/>
  <c r="G344" i="3"/>
  <c r="G339" i="3"/>
  <c r="G338" i="3"/>
  <c r="G337" i="3"/>
  <c r="G336" i="3"/>
  <c r="G335" i="3"/>
  <c r="G334" i="3"/>
  <c r="G333" i="3"/>
  <c r="G332" i="3"/>
  <c r="G331" i="3"/>
  <c r="G330" i="3"/>
  <c r="G325" i="3"/>
  <c r="G324" i="3"/>
  <c r="G323" i="3"/>
  <c r="G317" i="3"/>
  <c r="G316" i="3"/>
  <c r="G289" i="3"/>
  <c r="G288" i="3"/>
  <c r="G286" i="3"/>
  <c r="G285" i="3"/>
  <c r="G284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4" i="3"/>
  <c r="G261" i="3"/>
  <c r="G260" i="3"/>
  <c r="G259" i="3"/>
  <c r="G258" i="3"/>
  <c r="G257" i="3"/>
  <c r="G250" i="3"/>
  <c r="G249" i="3"/>
  <c r="G248" i="3"/>
  <c r="G247" i="3"/>
  <c r="G236" i="3"/>
  <c r="G235" i="3"/>
  <c r="G234" i="3"/>
  <c r="G230" i="3"/>
  <c r="G229" i="3"/>
  <c r="G228" i="3"/>
  <c r="G225" i="3"/>
  <c r="G224" i="3"/>
  <c r="G223" i="3"/>
  <c r="G220" i="3"/>
  <c r="G217" i="3"/>
  <c r="G216" i="3"/>
  <c r="C216" i="3"/>
  <c r="D216" i="3"/>
  <c r="F216" i="3"/>
  <c r="C217" i="3"/>
  <c r="D217" i="3"/>
  <c r="F217" i="3"/>
  <c r="G213" i="3"/>
  <c r="G212" i="3"/>
  <c r="G211" i="3"/>
  <c r="G210" i="3"/>
  <c r="G209" i="3"/>
  <c r="G208" i="3"/>
  <c r="G205" i="3"/>
  <c r="G204" i="3"/>
  <c r="G203" i="3"/>
  <c r="G200" i="3"/>
  <c r="G199" i="3"/>
  <c r="G198" i="3"/>
  <c r="G195" i="3"/>
  <c r="G194" i="3"/>
  <c r="G193" i="3"/>
  <c r="G192" i="3"/>
  <c r="G191" i="3"/>
  <c r="G190" i="3"/>
  <c r="G189" i="3"/>
  <c r="G188" i="3"/>
  <c r="G187" i="3"/>
  <c r="G186" i="3"/>
  <c r="G183" i="3"/>
  <c r="G182" i="3"/>
  <c r="G181" i="3"/>
  <c r="G180" i="3"/>
  <c r="G179" i="3"/>
  <c r="G178" i="3"/>
  <c r="G177" i="3"/>
  <c r="G176" i="3"/>
  <c r="G175" i="3"/>
  <c r="G174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3" i="3"/>
  <c r="G152" i="3"/>
  <c r="G151" i="3"/>
  <c r="G150" i="3"/>
  <c r="G149" i="3"/>
  <c r="G148" i="3"/>
  <c r="G147" i="3"/>
  <c r="G146" i="3"/>
  <c r="G145" i="3"/>
  <c r="G144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7" i="3"/>
  <c r="G126" i="3"/>
  <c r="G125" i="3"/>
  <c r="G124" i="3"/>
  <c r="G123" i="3"/>
  <c r="G122" i="3"/>
  <c r="G121" i="3"/>
  <c r="G120" i="3"/>
  <c r="G119" i="3"/>
  <c r="G118" i="3"/>
  <c r="G117" i="3"/>
  <c r="G75" i="3"/>
  <c r="G74" i="3"/>
  <c r="G71" i="3"/>
  <c r="G70" i="3"/>
  <c r="G69" i="3"/>
  <c r="G68" i="3"/>
  <c r="G65" i="3"/>
  <c r="G64" i="3"/>
  <c r="G63" i="3"/>
  <c r="G62" i="3"/>
  <c r="G59" i="3"/>
  <c r="G58" i="3"/>
  <c r="G57" i="3"/>
  <c r="G56" i="3"/>
  <c r="F629" i="3"/>
  <c r="F624" i="3"/>
  <c r="F630" i="3"/>
  <c r="F717" i="3"/>
  <c r="F716" i="3"/>
  <c r="F711" i="3"/>
  <c r="F710" i="3"/>
  <c r="F709" i="3"/>
  <c r="F708" i="3"/>
  <c r="F701" i="3"/>
  <c r="F695" i="3"/>
  <c r="F691" i="3"/>
  <c r="F690" i="3"/>
  <c r="F688" i="3"/>
  <c r="F686" i="3"/>
  <c r="F685" i="3"/>
  <c r="F684" i="3"/>
  <c r="F682" i="3"/>
  <c r="F681" i="3"/>
  <c r="F680" i="3"/>
  <c r="F679" i="3"/>
  <c r="F674" i="3"/>
  <c r="F672" i="3"/>
  <c r="F671" i="3"/>
  <c r="F670" i="3"/>
  <c r="F669" i="3"/>
  <c r="F656" i="3"/>
  <c r="F651" i="3"/>
  <c r="F650" i="3"/>
  <c r="F649" i="3"/>
  <c r="F648" i="3"/>
  <c r="F642" i="3"/>
  <c r="F641" i="3"/>
  <c r="F640" i="3"/>
  <c r="F638" i="3"/>
  <c r="F635" i="3"/>
  <c r="F633" i="3"/>
  <c r="F632" i="3"/>
  <c r="F623" i="3"/>
  <c r="F617" i="3"/>
  <c r="F616" i="3"/>
  <c r="F607" i="3"/>
  <c r="F596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5" i="3"/>
  <c r="F570" i="3"/>
  <c r="F569" i="3"/>
  <c r="F568" i="3"/>
  <c r="F567" i="3"/>
  <c r="F566" i="3"/>
  <c r="F561" i="3"/>
  <c r="F560" i="3"/>
  <c r="F559" i="3"/>
  <c r="F558" i="3"/>
  <c r="F557" i="3"/>
  <c r="F556" i="3"/>
  <c r="F555" i="3"/>
  <c r="F554" i="3"/>
  <c r="F553" i="3"/>
  <c r="F547" i="3"/>
  <c r="F546" i="3"/>
  <c r="F544" i="3"/>
  <c r="F539" i="3"/>
  <c r="F538" i="3"/>
  <c r="F537" i="3"/>
  <c r="F536" i="3"/>
  <c r="F531" i="3"/>
  <c r="F530" i="3"/>
  <c r="F529" i="3"/>
  <c r="F528" i="3"/>
  <c r="F527" i="3"/>
  <c r="F526" i="3"/>
  <c r="F521" i="3"/>
  <c r="F520" i="3"/>
  <c r="F519" i="3"/>
  <c r="F481" i="3"/>
  <c r="F480" i="3"/>
  <c r="F479" i="3"/>
  <c r="F478" i="3"/>
  <c r="F477" i="3"/>
  <c r="F476" i="3"/>
  <c r="F475" i="3"/>
  <c r="F474" i="3"/>
  <c r="F472" i="3"/>
  <c r="F471" i="3"/>
  <c r="F470" i="3"/>
  <c r="F465" i="3"/>
  <c r="F464" i="3"/>
  <c r="F463" i="3"/>
  <c r="F462" i="3"/>
  <c r="F461" i="3"/>
  <c r="F460" i="3"/>
  <c r="F458" i="3"/>
  <c r="F457" i="3"/>
  <c r="F456" i="3"/>
  <c r="F455" i="3"/>
  <c r="F454" i="3"/>
  <c r="F453" i="3"/>
  <c r="F451" i="3"/>
  <c r="F450" i="3"/>
  <c r="F449" i="3"/>
  <c r="F448" i="3"/>
  <c r="F447" i="3"/>
  <c r="F446" i="3"/>
  <c r="F445" i="3"/>
  <c r="F432" i="3"/>
  <c r="F431" i="3"/>
  <c r="F426" i="3"/>
  <c r="F425" i="3"/>
  <c r="F424" i="3"/>
  <c r="F423" i="3"/>
  <c r="F422" i="3"/>
  <c r="F421" i="3"/>
  <c r="F420" i="3"/>
  <c r="F419" i="3"/>
  <c r="F414" i="3"/>
  <c r="F413" i="3"/>
  <c r="F412" i="3"/>
  <c r="F411" i="3"/>
  <c r="F406" i="3"/>
  <c r="F405" i="3"/>
  <c r="F404" i="3"/>
  <c r="F403" i="3"/>
  <c r="F402" i="3"/>
  <c r="F401" i="3"/>
  <c r="F400" i="3"/>
  <c r="F399" i="3"/>
  <c r="F398" i="3"/>
  <c r="F393" i="3"/>
  <c r="F392" i="3"/>
  <c r="F388" i="3"/>
  <c r="F387" i="3"/>
  <c r="F386" i="3"/>
  <c r="F385" i="3"/>
  <c r="F383" i="3"/>
  <c r="F382" i="3"/>
  <c r="F381" i="3"/>
  <c r="F379" i="3"/>
  <c r="F378" i="3"/>
  <c r="F377" i="3"/>
  <c r="F376" i="3"/>
  <c r="F375" i="3"/>
  <c r="F374" i="3"/>
  <c r="F373" i="3"/>
  <c r="F368" i="3"/>
  <c r="F367" i="3"/>
  <c r="F366" i="3"/>
  <c r="F365" i="3"/>
  <c r="F364" i="3"/>
  <c r="F363" i="3"/>
  <c r="F362" i="3"/>
  <c r="F361" i="3"/>
  <c r="F357" i="3"/>
  <c r="F352" i="3"/>
  <c r="F351" i="3"/>
  <c r="F349" i="3"/>
  <c r="F348" i="3"/>
  <c r="F347" i="3"/>
  <c r="F345" i="3"/>
  <c r="F344" i="3"/>
  <c r="F339" i="3"/>
  <c r="F338" i="3"/>
  <c r="F337" i="3"/>
  <c r="F336" i="3"/>
  <c r="F335" i="3"/>
  <c r="F334" i="3"/>
  <c r="F333" i="3"/>
  <c r="F332" i="3"/>
  <c r="F331" i="3"/>
  <c r="F330" i="3"/>
  <c r="F325" i="3"/>
  <c r="F324" i="3"/>
  <c r="F317" i="3"/>
  <c r="F316" i="3"/>
  <c r="F311" i="3"/>
  <c r="F310" i="3"/>
  <c r="F309" i="3"/>
  <c r="F308" i="3"/>
  <c r="F307" i="3"/>
  <c r="F306" i="3"/>
  <c r="F305" i="3"/>
  <c r="F304" i="3"/>
  <c r="F303" i="3"/>
  <c r="F302" i="3"/>
  <c r="F301" i="3"/>
  <c r="F298" i="3"/>
  <c r="F297" i="3"/>
  <c r="F296" i="3"/>
  <c r="F289" i="3"/>
  <c r="F288" i="3"/>
  <c r="F286" i="3"/>
  <c r="F285" i="3"/>
  <c r="F284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4" i="3"/>
  <c r="F261" i="3"/>
  <c r="F260" i="3"/>
  <c r="F259" i="3"/>
  <c r="F258" i="3"/>
  <c r="F257" i="3"/>
  <c r="F250" i="3"/>
  <c r="F249" i="3"/>
  <c r="F248" i="3"/>
  <c r="F247" i="3"/>
  <c r="F236" i="3"/>
  <c r="F235" i="3"/>
  <c r="F234" i="3"/>
  <c r="F230" i="3"/>
  <c r="F229" i="3"/>
  <c r="F228" i="3"/>
  <c r="F225" i="3"/>
  <c r="F224" i="3"/>
  <c r="F223" i="3"/>
  <c r="F220" i="3"/>
  <c r="F213" i="3"/>
  <c r="F212" i="3"/>
  <c r="F211" i="3"/>
  <c r="F210" i="3"/>
  <c r="F209" i="3"/>
  <c r="F208" i="3"/>
  <c r="F205" i="3"/>
  <c r="F204" i="3"/>
  <c r="F203" i="3"/>
  <c r="F200" i="3"/>
  <c r="F199" i="3"/>
  <c r="F195" i="3"/>
  <c r="F194" i="3"/>
  <c r="F193" i="3"/>
  <c r="F192" i="3"/>
  <c r="F191" i="3"/>
  <c r="F190" i="3"/>
  <c r="F189" i="3"/>
  <c r="F188" i="3"/>
  <c r="F187" i="3"/>
  <c r="F186" i="3"/>
  <c r="F183" i="3"/>
  <c r="F182" i="3"/>
  <c r="F181" i="3"/>
  <c r="F180" i="3"/>
  <c r="F179" i="3"/>
  <c r="F178" i="3"/>
  <c r="F177" i="3"/>
  <c r="F176" i="3"/>
  <c r="F175" i="3"/>
  <c r="F174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3" i="3"/>
  <c r="F152" i="3"/>
  <c r="F151" i="3"/>
  <c r="F150" i="3"/>
  <c r="F149" i="3"/>
  <c r="F148" i="3"/>
  <c r="F147" i="3"/>
  <c r="F146" i="3"/>
  <c r="F145" i="3"/>
  <c r="F144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7" i="3"/>
  <c r="F126" i="3"/>
  <c r="F125" i="3"/>
  <c r="F124" i="3"/>
  <c r="F123" i="3"/>
  <c r="F122" i="3"/>
  <c r="F121" i="3"/>
  <c r="F120" i="3"/>
  <c r="F119" i="3"/>
  <c r="F118" i="3"/>
  <c r="F117" i="3"/>
  <c r="F75" i="3"/>
  <c r="F74" i="3"/>
  <c r="F71" i="3"/>
  <c r="F70" i="3"/>
  <c r="F69" i="3"/>
  <c r="F68" i="3"/>
  <c r="F65" i="3"/>
  <c r="F64" i="3"/>
  <c r="F63" i="3"/>
  <c r="F62" i="3"/>
  <c r="F59" i="3"/>
  <c r="F58" i="3"/>
  <c r="F57" i="3"/>
  <c r="F56" i="3"/>
  <c r="J39" i="3"/>
  <c r="I39" i="3"/>
  <c r="H39" i="3"/>
  <c r="F35" i="3"/>
  <c r="F17" i="3"/>
  <c r="F16" i="3"/>
  <c r="F15" i="3"/>
  <c r="F523" i="3" l="1"/>
  <c r="H395" i="3"/>
  <c r="G713" i="3"/>
  <c r="H713" i="3"/>
  <c r="I713" i="3"/>
  <c r="J713" i="3"/>
  <c r="F713" i="3"/>
  <c r="J241" i="3"/>
  <c r="G719" i="3"/>
  <c r="H719" i="3"/>
  <c r="I719" i="3"/>
  <c r="J719" i="3"/>
  <c r="I523" i="3"/>
  <c r="I327" i="3"/>
  <c r="H541" i="3"/>
  <c r="J541" i="3"/>
  <c r="F719" i="3"/>
  <c r="G541" i="3"/>
  <c r="G241" i="3"/>
  <c r="H327" i="3"/>
  <c r="I241" i="3"/>
  <c r="I533" i="3"/>
  <c r="H523" i="3"/>
  <c r="F541" i="3"/>
  <c r="I541" i="3"/>
  <c r="J523" i="3"/>
  <c r="H593" i="3"/>
  <c r="H653" i="3"/>
  <c r="I653" i="3"/>
  <c r="F653" i="3"/>
  <c r="G653" i="3"/>
  <c r="J653" i="3"/>
  <c r="G593" i="3"/>
  <c r="J593" i="3"/>
  <c r="I593" i="3"/>
  <c r="F593" i="3"/>
  <c r="F533" i="3"/>
  <c r="H572" i="3"/>
  <c r="G572" i="3"/>
  <c r="J572" i="3"/>
  <c r="I572" i="3"/>
  <c r="F572" i="3"/>
  <c r="G563" i="3"/>
  <c r="J563" i="3"/>
  <c r="H533" i="3"/>
  <c r="G533" i="3"/>
  <c r="I563" i="3"/>
  <c r="H563" i="3"/>
  <c r="F563" i="3"/>
  <c r="J533" i="3"/>
  <c r="F416" i="3"/>
  <c r="G354" i="3"/>
  <c r="I416" i="3"/>
  <c r="J327" i="3"/>
  <c r="F241" i="3"/>
  <c r="F327" i="3"/>
  <c r="G395" i="3"/>
  <c r="H354" i="3"/>
  <c r="J354" i="3"/>
  <c r="J395" i="3"/>
  <c r="H416" i="3"/>
  <c r="G327" i="3"/>
  <c r="G416" i="3"/>
  <c r="H241" i="3"/>
  <c r="F354" i="3"/>
  <c r="F395" i="3"/>
  <c r="I354" i="3"/>
  <c r="I395" i="3"/>
  <c r="J416" i="3"/>
  <c r="G483" i="3"/>
  <c r="J483" i="3"/>
  <c r="H483" i="3"/>
  <c r="I483" i="3"/>
  <c r="F483" i="3"/>
  <c r="G467" i="3"/>
  <c r="J467" i="3"/>
  <c r="H467" i="3"/>
  <c r="I467" i="3"/>
  <c r="F467" i="3"/>
  <c r="J428" i="3"/>
  <c r="H428" i="3"/>
  <c r="G428" i="3"/>
  <c r="I428" i="3"/>
  <c r="F428" i="3"/>
  <c r="I408" i="3"/>
  <c r="F408" i="3"/>
  <c r="H408" i="3"/>
  <c r="G408" i="3"/>
  <c r="J408" i="3"/>
  <c r="J390" i="3"/>
  <c r="F390" i="3"/>
  <c r="I390" i="3"/>
  <c r="H390" i="3"/>
  <c r="G390" i="3"/>
  <c r="I370" i="3"/>
  <c r="H313" i="3"/>
  <c r="G370" i="3"/>
  <c r="H370" i="3"/>
  <c r="J370" i="3"/>
  <c r="F370" i="3"/>
  <c r="H341" i="3"/>
  <c r="J341" i="3"/>
  <c r="F341" i="3"/>
  <c r="G341" i="3"/>
  <c r="I341" i="3"/>
  <c r="I313" i="3"/>
  <c r="G313" i="3"/>
  <c r="J313" i="3"/>
  <c r="F313" i="3"/>
  <c r="H293" i="3"/>
  <c r="J293" i="3"/>
  <c r="F293" i="3"/>
  <c r="G293" i="3"/>
  <c r="I293" i="3"/>
  <c r="J232" i="3"/>
  <c r="I232" i="3"/>
  <c r="F232" i="3"/>
  <c r="G232" i="3"/>
  <c r="H232" i="3"/>
  <c r="J23" i="3"/>
  <c r="I23" i="3"/>
  <c r="H23" i="3"/>
  <c r="H14" i="3"/>
  <c r="G17" i="3"/>
  <c r="G16" i="3"/>
  <c r="G15" i="3"/>
  <c r="G14" i="3"/>
  <c r="F722" i="3" l="1"/>
  <c r="J722" i="3"/>
  <c r="I722" i="3"/>
  <c r="H722" i="3"/>
  <c r="G722" i="3"/>
  <c r="C386" i="3"/>
  <c r="D386" i="3"/>
  <c r="C385" i="3"/>
  <c r="D385" i="3"/>
  <c r="C383" i="3"/>
  <c r="D383" i="3"/>
  <c r="C382" i="3"/>
  <c r="D382" i="3"/>
  <c r="C381" i="3"/>
  <c r="D381" i="3"/>
  <c r="C271" i="3"/>
  <c r="D271" i="3"/>
  <c r="C270" i="3"/>
  <c r="D270" i="3"/>
  <c r="F39" i="3" l="1"/>
  <c r="F27" i="3"/>
  <c r="F23" i="3"/>
  <c r="F19" i="3"/>
  <c r="F14" i="3"/>
  <c r="F77" i="3" s="1"/>
  <c r="F724" i="3" l="1"/>
  <c r="F725" i="3" s="1"/>
  <c r="C282" i="3"/>
  <c r="D282" i="3"/>
  <c r="C281" i="3"/>
  <c r="D281" i="3"/>
  <c r="C280" i="3"/>
  <c r="D280" i="3"/>
  <c r="D200" i="3"/>
  <c r="D199" i="3"/>
  <c r="D198" i="3"/>
  <c r="C200" i="3"/>
  <c r="C199" i="3"/>
  <c r="C198" i="3"/>
  <c r="C278" i="3"/>
  <c r="D278" i="3"/>
  <c r="D472" i="3" l="1"/>
  <c r="C472" i="3"/>
  <c r="C451" i="3"/>
  <c r="D451" i="3"/>
  <c r="C123" i="3"/>
  <c r="D123" i="3"/>
  <c r="D39" i="3" l="1"/>
  <c r="D27" i="3"/>
  <c r="C39" i="3"/>
  <c r="G39" i="3" s="1"/>
  <c r="C27" i="3"/>
  <c r="H27" i="3" s="1"/>
  <c r="G77" i="3" l="1"/>
  <c r="G724" i="3" s="1"/>
  <c r="G725" i="3" s="1"/>
  <c r="D236" i="3"/>
  <c r="D235" i="3"/>
  <c r="D234" i="3"/>
  <c r="C236" i="3"/>
  <c r="C235" i="3"/>
  <c r="C234" i="3"/>
  <c r="D45" i="5" l="1"/>
  <c r="G45" i="5" s="1"/>
  <c r="D44" i="5"/>
  <c r="G44" i="5" s="1"/>
  <c r="D43" i="5"/>
  <c r="G43" i="5" s="1"/>
  <c r="D42" i="5"/>
  <c r="G42" i="5" s="1"/>
  <c r="D41" i="5"/>
  <c r="G41" i="5" s="1"/>
  <c r="D40" i="5"/>
  <c r="G40" i="5" s="1"/>
  <c r="D39" i="5"/>
  <c r="G39" i="5" s="1"/>
  <c r="D38" i="5"/>
  <c r="G38" i="5" s="1"/>
  <c r="D37" i="5"/>
  <c r="G37" i="5" s="1"/>
  <c r="D36" i="5"/>
  <c r="G36" i="5" s="1"/>
  <c r="D35" i="5"/>
  <c r="G35" i="5" s="1"/>
  <c r="D34" i="5"/>
  <c r="D73" i="5"/>
  <c r="G73" i="5" s="1"/>
  <c r="D72" i="5"/>
  <c r="G72" i="5" s="1"/>
  <c r="D71" i="5"/>
  <c r="G71" i="5" s="1"/>
  <c r="D70" i="5"/>
  <c r="G70" i="5" s="1"/>
  <c r="D69" i="5"/>
  <c r="G69" i="5" s="1"/>
  <c r="D68" i="5"/>
  <c r="G68" i="5" s="1"/>
  <c r="D67" i="5"/>
  <c r="G67" i="5" s="1"/>
  <c r="D66" i="5"/>
  <c r="G66" i="5" s="1"/>
  <c r="D65" i="5"/>
  <c r="G65" i="5" s="1"/>
  <c r="D64" i="5"/>
  <c r="G64" i="5" s="1"/>
  <c r="D63" i="5"/>
  <c r="G63" i="5" s="1"/>
  <c r="D62" i="5"/>
  <c r="G62" i="5" s="1"/>
  <c r="D61" i="5"/>
  <c r="G61" i="5" s="1"/>
  <c r="D60" i="5"/>
  <c r="G60" i="5" s="1"/>
  <c r="D59" i="5"/>
  <c r="G59" i="5" s="1"/>
  <c r="D58" i="5"/>
  <c r="G58" i="5" s="1"/>
  <c r="D57" i="5"/>
  <c r="G57" i="5" s="1"/>
  <c r="D56" i="5"/>
  <c r="D51" i="5"/>
  <c r="G51" i="5" s="1"/>
  <c r="D50" i="5"/>
  <c r="G50" i="5" s="1"/>
  <c r="D49" i="5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6" i="5"/>
  <c r="G16" i="5" s="1"/>
  <c r="D15" i="5"/>
  <c r="G15" i="5" s="1"/>
  <c r="D14" i="5"/>
  <c r="G14" i="5" l="1"/>
  <c r="G32" i="5" s="1"/>
  <c r="G49" i="5"/>
  <c r="G53" i="5" s="1"/>
  <c r="G56" i="5"/>
  <c r="G75" i="5" s="1"/>
  <c r="G34" i="5"/>
  <c r="G47" i="5" s="1"/>
  <c r="C75" i="3"/>
  <c r="C74" i="3"/>
  <c r="C71" i="3"/>
  <c r="C70" i="3"/>
  <c r="C69" i="3"/>
  <c r="C68" i="3"/>
  <c r="C65" i="3"/>
  <c r="C64" i="3"/>
  <c r="C63" i="3"/>
  <c r="C62" i="3"/>
  <c r="C59" i="3"/>
  <c r="C58" i="3"/>
  <c r="C57" i="3"/>
  <c r="C56" i="3"/>
  <c r="C35" i="3"/>
  <c r="C23" i="3"/>
  <c r="D23" i="3"/>
  <c r="C19" i="3"/>
  <c r="D19" i="3"/>
  <c r="C17" i="3"/>
  <c r="C16" i="3"/>
  <c r="C15" i="3"/>
  <c r="C14" i="3"/>
  <c r="D75" i="3"/>
  <c r="D74" i="3"/>
  <c r="D71" i="3"/>
  <c r="D70" i="3"/>
  <c r="D69" i="3"/>
  <c r="D68" i="3"/>
  <c r="D65" i="3"/>
  <c r="D64" i="3"/>
  <c r="D63" i="3"/>
  <c r="D62" i="3"/>
  <c r="D59" i="3"/>
  <c r="D58" i="3"/>
  <c r="D57" i="3"/>
  <c r="D56" i="3"/>
  <c r="D35" i="3"/>
  <c r="D17" i="3"/>
  <c r="D16" i="3"/>
  <c r="D15" i="3"/>
  <c r="G225" i="5" l="1"/>
  <c r="J19" i="3"/>
  <c r="J77" i="3" s="1"/>
  <c r="I19" i="3"/>
  <c r="I77" i="3" s="1"/>
  <c r="H19" i="3"/>
  <c r="H77" i="3" s="1"/>
  <c r="D14" i="3"/>
  <c r="I724" i="3" l="1"/>
  <c r="I725" i="3" s="1"/>
  <c r="H724" i="3"/>
  <c r="H725" i="3" s="1"/>
  <c r="J724" i="3"/>
  <c r="J725" i="3" s="1"/>
  <c r="D570" i="3"/>
  <c r="D569" i="3"/>
  <c r="D568" i="3"/>
  <c r="D567" i="3"/>
  <c r="D566" i="3"/>
  <c r="D561" i="3"/>
  <c r="D560" i="3"/>
  <c r="D559" i="3"/>
  <c r="D558" i="3"/>
  <c r="D557" i="3"/>
  <c r="D556" i="3"/>
  <c r="D555" i="3"/>
  <c r="D554" i="3"/>
  <c r="D553" i="3"/>
  <c r="D547" i="3"/>
  <c r="D546" i="3"/>
  <c r="D544" i="3"/>
  <c r="D539" i="3"/>
  <c r="D538" i="3"/>
  <c r="D537" i="3"/>
  <c r="D536" i="3"/>
  <c r="D531" i="3"/>
  <c r="D530" i="3"/>
  <c r="D529" i="3"/>
  <c r="D528" i="3"/>
  <c r="D527" i="3"/>
  <c r="D526" i="3"/>
  <c r="D521" i="3"/>
  <c r="D519" i="3"/>
  <c r="D481" i="3"/>
  <c r="D480" i="3"/>
  <c r="D479" i="3"/>
  <c r="D478" i="3"/>
  <c r="D477" i="3"/>
  <c r="D476" i="3"/>
  <c r="D471" i="3"/>
  <c r="D470" i="3"/>
  <c r="D465" i="3"/>
  <c r="D464" i="3"/>
  <c r="D463" i="3"/>
  <c r="D462" i="3"/>
  <c r="D461" i="3"/>
  <c r="D460" i="3"/>
  <c r="D458" i="3"/>
  <c r="D457" i="3"/>
  <c r="D456" i="3"/>
  <c r="D455" i="3"/>
  <c r="D454" i="3"/>
  <c r="D453" i="3"/>
  <c r="D450" i="3"/>
  <c r="D449" i="3"/>
  <c r="D448" i="3"/>
  <c r="D447" i="3"/>
  <c r="D446" i="3"/>
  <c r="D445" i="3"/>
  <c r="D432" i="3"/>
  <c r="D431" i="3"/>
  <c r="D414" i="3"/>
  <c r="D413" i="3"/>
  <c r="D406" i="3"/>
  <c r="D405" i="3"/>
  <c r="D404" i="3"/>
  <c r="D403" i="3"/>
  <c r="D402" i="3"/>
  <c r="D401" i="3"/>
  <c r="D400" i="3"/>
  <c r="D399" i="3"/>
  <c r="D393" i="3"/>
  <c r="D392" i="3"/>
  <c r="D388" i="3"/>
  <c r="D387" i="3"/>
  <c r="D379" i="3"/>
  <c r="D378" i="3"/>
  <c r="D377" i="3"/>
  <c r="D376" i="3"/>
  <c r="D375" i="3"/>
  <c r="D374" i="3"/>
  <c r="D368" i="3"/>
  <c r="D367" i="3"/>
  <c r="D366" i="3"/>
  <c r="D365" i="3"/>
  <c r="D364" i="3"/>
  <c r="D363" i="3"/>
  <c r="D362" i="3"/>
  <c r="D361" i="3"/>
  <c r="D357" i="3"/>
  <c r="D352" i="3"/>
  <c r="D351" i="3"/>
  <c r="D349" i="3"/>
  <c r="D348" i="3"/>
  <c r="D347" i="3"/>
  <c r="D345" i="3"/>
  <c r="D344" i="3"/>
  <c r="D339" i="3"/>
  <c r="D338" i="3"/>
  <c r="D337" i="3"/>
  <c r="D336" i="3"/>
  <c r="D335" i="3"/>
  <c r="D334" i="3"/>
  <c r="D333" i="3"/>
  <c r="D332" i="3"/>
  <c r="D331" i="3"/>
  <c r="D330" i="3"/>
  <c r="D325" i="3"/>
  <c r="D324" i="3"/>
  <c r="D323" i="3"/>
  <c r="D321" i="3"/>
  <c r="D318" i="3"/>
  <c r="D317" i="3"/>
  <c r="D316" i="3"/>
  <c r="D289" i="3"/>
  <c r="D288" i="3"/>
  <c r="D286" i="3"/>
  <c r="D285" i="3"/>
  <c r="D284" i="3"/>
  <c r="D279" i="3"/>
  <c r="D277" i="3"/>
  <c r="D276" i="3"/>
  <c r="D275" i="3"/>
  <c r="D274" i="3"/>
  <c r="D273" i="3"/>
  <c r="D272" i="3"/>
  <c r="D269" i="3"/>
  <c r="D268" i="3"/>
  <c r="D267" i="3"/>
  <c r="D264" i="3"/>
  <c r="D261" i="3"/>
  <c r="D260" i="3"/>
  <c r="D259" i="3"/>
  <c r="D257" i="3"/>
  <c r="D250" i="3"/>
  <c r="D249" i="3"/>
  <c r="D248" i="3"/>
  <c r="D247" i="3"/>
  <c r="D230" i="3"/>
  <c r="D229" i="3"/>
  <c r="D228" i="3"/>
  <c r="D225" i="3"/>
  <c r="D224" i="3"/>
  <c r="D223" i="3"/>
  <c r="D220" i="3"/>
  <c r="D213" i="3"/>
  <c r="D212" i="3"/>
  <c r="D210" i="3"/>
  <c r="D208" i="3"/>
  <c r="D205" i="3"/>
  <c r="D204" i="3"/>
  <c r="D203" i="3"/>
  <c r="D195" i="3"/>
  <c r="D194" i="3"/>
  <c r="D193" i="3"/>
  <c r="D192" i="3"/>
  <c r="D191" i="3"/>
  <c r="D190" i="3"/>
  <c r="D189" i="3"/>
  <c r="D188" i="3"/>
  <c r="D187" i="3"/>
  <c r="D186" i="3"/>
  <c r="D183" i="3"/>
  <c r="D182" i="3"/>
  <c r="D181" i="3"/>
  <c r="D180" i="3"/>
  <c r="D179" i="3"/>
  <c r="D178" i="3"/>
  <c r="D177" i="3"/>
  <c r="D176" i="3"/>
  <c r="D175" i="3"/>
  <c r="D174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3" i="3"/>
  <c r="D152" i="3"/>
  <c r="D151" i="3"/>
  <c r="D150" i="3"/>
  <c r="D149" i="3"/>
  <c r="D148" i="3"/>
  <c r="D147" i="3"/>
  <c r="D146" i="3"/>
  <c r="D145" i="3"/>
  <c r="D144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7" i="3"/>
  <c r="D126" i="3"/>
  <c r="D125" i="3"/>
  <c r="D124" i="3"/>
  <c r="D122" i="3"/>
  <c r="D121" i="3"/>
  <c r="D120" i="3"/>
  <c r="D119" i="3"/>
  <c r="D118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5" i="3"/>
  <c r="C570" i="3"/>
  <c r="C569" i="3"/>
  <c r="C568" i="3"/>
  <c r="C567" i="3"/>
  <c r="C566" i="3"/>
  <c r="C561" i="3"/>
  <c r="C560" i="3"/>
  <c r="C559" i="3"/>
  <c r="C558" i="3"/>
  <c r="C557" i="3"/>
  <c r="C556" i="3"/>
  <c r="C555" i="3"/>
  <c r="C554" i="3"/>
  <c r="C553" i="3"/>
  <c r="C547" i="3"/>
  <c r="C546" i="3"/>
  <c r="C544" i="3"/>
  <c r="C539" i="3"/>
  <c r="C538" i="3"/>
  <c r="C537" i="3"/>
  <c r="C536" i="3"/>
  <c r="C531" i="3"/>
  <c r="C530" i="3"/>
  <c r="C529" i="3"/>
  <c r="C528" i="3"/>
  <c r="C527" i="3"/>
  <c r="C526" i="3"/>
  <c r="C521" i="3"/>
  <c r="C519" i="3"/>
  <c r="C481" i="3"/>
  <c r="C480" i="3"/>
  <c r="C479" i="3"/>
  <c r="C478" i="3"/>
  <c r="C477" i="3"/>
  <c r="C476" i="3"/>
  <c r="C471" i="3"/>
  <c r="C470" i="3"/>
  <c r="C465" i="3"/>
  <c r="C464" i="3"/>
  <c r="C463" i="3"/>
  <c r="C462" i="3"/>
  <c r="C461" i="3"/>
  <c r="C460" i="3"/>
  <c r="C458" i="3"/>
  <c r="C457" i="3"/>
  <c r="C456" i="3"/>
  <c r="C455" i="3"/>
  <c r="C454" i="3"/>
  <c r="C453" i="3"/>
  <c r="C450" i="3"/>
  <c r="C449" i="3"/>
  <c r="C448" i="3"/>
  <c r="C447" i="3"/>
  <c r="C446" i="3"/>
  <c r="C445" i="3"/>
  <c r="C432" i="3"/>
  <c r="C431" i="3"/>
  <c r="C414" i="3"/>
  <c r="C413" i="3"/>
  <c r="C406" i="3"/>
  <c r="C405" i="3"/>
  <c r="C404" i="3"/>
  <c r="C403" i="3"/>
  <c r="C402" i="3"/>
  <c r="C401" i="3"/>
  <c r="C400" i="3"/>
  <c r="C399" i="3"/>
  <c r="C393" i="3"/>
  <c r="C392" i="3"/>
  <c r="C388" i="3"/>
  <c r="C387" i="3"/>
  <c r="C379" i="3"/>
  <c r="C378" i="3"/>
  <c r="C377" i="3"/>
  <c r="C376" i="3"/>
  <c r="C375" i="3"/>
  <c r="C374" i="3"/>
  <c r="C368" i="3"/>
  <c r="C367" i="3"/>
  <c r="C366" i="3"/>
  <c r="C365" i="3"/>
  <c r="C364" i="3"/>
  <c r="C363" i="3"/>
  <c r="C362" i="3"/>
  <c r="C361" i="3"/>
  <c r="C357" i="3"/>
  <c r="C352" i="3"/>
  <c r="C351" i="3"/>
  <c r="C349" i="3"/>
  <c r="C348" i="3"/>
  <c r="C347" i="3"/>
  <c r="C345" i="3"/>
  <c r="C344" i="3"/>
  <c r="C339" i="3"/>
  <c r="C338" i="3"/>
  <c r="C337" i="3"/>
  <c r="C336" i="3"/>
  <c r="C335" i="3"/>
  <c r="C334" i="3"/>
  <c r="C333" i="3"/>
  <c r="C332" i="3"/>
  <c r="C331" i="3"/>
  <c r="C330" i="3"/>
  <c r="C325" i="3"/>
  <c r="C324" i="3"/>
  <c r="C323" i="3"/>
  <c r="C321" i="3"/>
  <c r="C318" i="3"/>
  <c r="C317" i="3"/>
  <c r="C316" i="3"/>
  <c r="C289" i="3"/>
  <c r="C288" i="3"/>
  <c r="C286" i="3"/>
  <c r="C285" i="3"/>
  <c r="C284" i="3"/>
  <c r="C279" i="3"/>
  <c r="C277" i="3"/>
  <c r="C276" i="3"/>
  <c r="C275" i="3"/>
  <c r="C274" i="3"/>
  <c r="C273" i="3"/>
  <c r="C272" i="3"/>
  <c r="C269" i="3"/>
  <c r="C268" i="3"/>
  <c r="C267" i="3"/>
  <c r="C264" i="3"/>
  <c r="C261" i="3"/>
  <c r="C260" i="3"/>
  <c r="C259" i="3"/>
  <c r="C257" i="3"/>
  <c r="C250" i="3"/>
  <c r="C249" i="3"/>
  <c r="C248" i="3"/>
  <c r="C247" i="3"/>
  <c r="C230" i="3"/>
  <c r="C229" i="3"/>
  <c r="C228" i="3"/>
  <c r="C225" i="3"/>
  <c r="C224" i="3"/>
  <c r="C223" i="3"/>
  <c r="C220" i="3"/>
  <c r="C213" i="3"/>
  <c r="C212" i="3"/>
  <c r="C210" i="3"/>
  <c r="C208" i="3"/>
  <c r="C205" i="3"/>
  <c r="C204" i="3"/>
  <c r="C203" i="3"/>
  <c r="C195" i="3"/>
  <c r="C194" i="3"/>
  <c r="C193" i="3"/>
  <c r="C192" i="3"/>
  <c r="C191" i="3"/>
  <c r="C190" i="3"/>
  <c r="C189" i="3"/>
  <c r="C188" i="3"/>
  <c r="C187" i="3"/>
  <c r="C186" i="3"/>
  <c r="C183" i="3"/>
  <c r="C182" i="3"/>
  <c r="C181" i="3"/>
  <c r="C180" i="3"/>
  <c r="C179" i="3"/>
  <c r="C178" i="3"/>
  <c r="C177" i="3"/>
  <c r="C176" i="3"/>
  <c r="C175" i="3"/>
  <c r="C174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3" i="3"/>
  <c r="C152" i="3"/>
  <c r="C151" i="3"/>
  <c r="C150" i="3"/>
  <c r="C149" i="3"/>
  <c r="C148" i="3"/>
  <c r="C147" i="3"/>
  <c r="C146" i="3"/>
  <c r="C145" i="3"/>
  <c r="C144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7" i="3"/>
  <c r="C126" i="3"/>
  <c r="C125" i="3"/>
  <c r="C124" i="3"/>
  <c r="C122" i="3"/>
  <c r="C121" i="3"/>
  <c r="C120" i="3"/>
  <c r="C119" i="3"/>
  <c r="C118" i="3"/>
  <c r="D117" i="3"/>
  <c r="C117" i="3"/>
</calcChain>
</file>

<file path=xl/sharedStrings.xml><?xml version="1.0" encoding="utf-8"?>
<sst xmlns="http://schemas.openxmlformats.org/spreadsheetml/2006/main" count="2233" uniqueCount="978">
  <si>
    <t>Кератин 1000 мл</t>
  </si>
  <si>
    <t>Если Вы найдете цены ниже - сообщите нам. 
Мы предложим Вам лучшую цену!!!</t>
  </si>
  <si>
    <t>Кератин 500 мл</t>
  </si>
  <si>
    <t>Звоните нам сегодня! Мы с удовольствием проконсультируем Вас!</t>
  </si>
  <si>
    <t>Розница</t>
  </si>
  <si>
    <t>Опт 1</t>
  </si>
  <si>
    <t xml:space="preserve">Опт 2 </t>
  </si>
  <si>
    <t xml:space="preserve">Опт 3 </t>
  </si>
  <si>
    <t>Перчатки латекс. опудр. 100 шт., р-р S, M.</t>
  </si>
  <si>
    <t>Шампунь глубокой очистки 500 мл.</t>
  </si>
  <si>
    <t>Шампунь глубокой очистки 1000 мл.</t>
  </si>
  <si>
    <t>Маска закрепляющая 460 мл.</t>
  </si>
  <si>
    <t>Шампунь безсульфатный 250 мл</t>
  </si>
  <si>
    <t>Кондиционер безсульфатный 250 мл</t>
  </si>
  <si>
    <t>Рабочий состав (ботокс) 900 гр.</t>
  </si>
  <si>
    <t xml:space="preserve">AGI MAX Bottox Capilar </t>
  </si>
  <si>
    <t>Max Blowout шамп. глубокой очистки  500 мл</t>
  </si>
  <si>
    <t>Max Blowout шамп. глубокой очистки 1000 мл</t>
  </si>
  <si>
    <t>Термостойкая перчатка 3 пальца, с обхватом</t>
  </si>
  <si>
    <t xml:space="preserve">BB Gloss ACAI BOOM  комплект 100/100/100 мл </t>
  </si>
  <si>
    <t>BB Gloss ACAI BOOM комплект 500/500/500 мл</t>
  </si>
  <si>
    <t>BB Gloss ACAI BOOM кератин 500 мл</t>
  </si>
  <si>
    <t>BB Gloss ACAI BOOM маска 500 мл</t>
  </si>
  <si>
    <t>BB Gloss ACAI BOOM кератин 1000 мл</t>
  </si>
  <si>
    <t>BB Gloss ACAI BOOM комплект 1000/1000/1000 мл</t>
  </si>
  <si>
    <t>BB Gloss ACAI BOOM маска 1000 мл</t>
  </si>
  <si>
    <t>BB Gloss ACAI BOOM шамп.глуб. очистки 500 мл</t>
  </si>
  <si>
    <t>BB Gloss ACAI BOOM шамп. глуб. очистки 1000 мл</t>
  </si>
  <si>
    <t>Инструменты</t>
  </si>
  <si>
    <t>Расходные материалы</t>
  </si>
  <si>
    <t>Утюжки профессиональные</t>
  </si>
  <si>
    <t>Felps Xmix Banho de Verniz 1000 гр.</t>
  </si>
  <si>
    <t>Felps Xmix Banho de Verniz 300 гр.</t>
  </si>
  <si>
    <t>Felps Banho De Argila маска 500 гр.</t>
  </si>
  <si>
    <t>NUTRIMAX EXTREME SOLUTION</t>
  </si>
  <si>
    <t>FELPS Profissional (Бразилия)</t>
  </si>
  <si>
    <t>MAX BLOWOUT (США)</t>
  </si>
  <si>
    <t>SOLLER BRASIL (Бразилия)</t>
  </si>
  <si>
    <t>BB GLOSS Professional  (Бразилия)</t>
  </si>
  <si>
    <t>BB Gloss ACAI BOOM</t>
  </si>
  <si>
    <t>BB Gloss Аргановое масло для волос (Бразилия)</t>
  </si>
  <si>
    <t>MoroccanGold Аргановое масло для волос (США)</t>
  </si>
  <si>
    <t>Аргановое масло 50 мл.</t>
  </si>
  <si>
    <t>Аргановое масло 100 мл.</t>
  </si>
  <si>
    <t>Felps Xmix SOS Treatment 300 гр.</t>
  </si>
  <si>
    <t>Felps Xmix SOS Treatment 1000 гр.</t>
  </si>
  <si>
    <t>FGZ Professional (Бразилия)</t>
  </si>
  <si>
    <t>Dr. Therapy Treatment рабочий состав 1000 мл</t>
  </si>
  <si>
    <t>VOLUMIZER для создания прикорневого объема</t>
  </si>
  <si>
    <t xml:space="preserve">Volumizer by BB Gloss 110/110 мл </t>
  </si>
  <si>
    <t>Volumizer by BB Gloss STRONG One Step 100 мл</t>
  </si>
  <si>
    <t>Max Blowout Ultimate</t>
  </si>
  <si>
    <t>Ultimate кератин 500 мл</t>
  </si>
  <si>
    <t>Ultimate кератин 1000 мл</t>
  </si>
  <si>
    <t>BottoPlex</t>
  </si>
  <si>
    <t>SPLIT FIX восстановление секущихся кончиков</t>
  </si>
  <si>
    <t>Split Fix 100 мл.</t>
  </si>
  <si>
    <t>HG Polishing насадка - полировщик волос (белая/черная)</t>
  </si>
  <si>
    <t>Felps Banho De Argila маска 250 гр.</t>
  </si>
  <si>
    <t>Пробный комплект 60/60/60 мл</t>
  </si>
  <si>
    <t>Рабочий состав (ботокс) 250 гр.</t>
  </si>
  <si>
    <t>Agi Max PLUS</t>
  </si>
  <si>
    <t>Маска закрепляющая 500 мл.</t>
  </si>
  <si>
    <t>Маска закрепляющая 920 мл.</t>
  </si>
  <si>
    <t>Felps XL Treatment комплект 300/300 мл.</t>
  </si>
  <si>
    <t>Felps XL Treatment комплект 900/900 мл.</t>
  </si>
  <si>
    <t>Dr. Therapy Treatment рабочий состав 150 мл</t>
  </si>
  <si>
    <t>Зажимы для процедуры прикорневого объема 50 шт</t>
  </si>
  <si>
    <t>BottoPlex Blonde ботокс 500 мл</t>
  </si>
  <si>
    <t>BottoPlex ботокс 500 мл</t>
  </si>
  <si>
    <t xml:space="preserve">Gold Spell (Бразилия) </t>
  </si>
  <si>
    <t>Gold Lisoplasty нанопластика 2 этап 500 мл</t>
  </si>
  <si>
    <t>Gold Desmaia Madeixa аминокислотная смывка 300 мл</t>
  </si>
  <si>
    <t>Felps Sou Loira Matizador 1000 гр.</t>
  </si>
  <si>
    <t>Felps Sou Loira Matizador 300 гр.</t>
  </si>
  <si>
    <t xml:space="preserve">PROLAB Color Reset (Бразилия) </t>
  </si>
  <si>
    <t>Color Reset Prolab комплект</t>
  </si>
  <si>
    <t xml:space="preserve">Комплект 500/500/500 мл   (шамп. глуб. очистки 500 мл, кератин 500 мл, закреп. маска 460 мл) </t>
  </si>
  <si>
    <t xml:space="preserve">Комплект 1000/1000/1000 мл (шамп. глуб. очистки 1000 мл, кератин 1000 мл, закреп. маска 920 мл) </t>
  </si>
  <si>
    <t>Color Us MIXER 100 мл</t>
  </si>
  <si>
    <t>Color Us пигмент Зеленый ( Green ) 100 мл</t>
  </si>
  <si>
    <t>Color Us пигмент Красный ( Red ) 100 мл</t>
  </si>
  <si>
    <t>Color Us пигмент Серый ( Grey ) 100 мл</t>
  </si>
  <si>
    <t>Color Us пигмент Синий ( Blue ) 100 мл</t>
  </si>
  <si>
    <t>Color Us пигмент Фиолетовый ( Violet ) 100 мл</t>
  </si>
  <si>
    <t>Color Us пигмент Черный ( Black ) 100 мл</t>
  </si>
  <si>
    <t>Color Us пигмент Ярко-Розовый  ( Hot Pink ) 100 мл</t>
  </si>
  <si>
    <t xml:space="preserve">COLOR US   (Италия) </t>
  </si>
  <si>
    <t xml:space="preserve">Комплект 500/1000/500 мл   (шамп. глуб. очистки 500 мл, кератин 1000 мл, закреп. маска 500 мл) </t>
  </si>
  <si>
    <t xml:space="preserve">Комплект 500/500/500 мл  (шамп. глуб. очистки 500 мл, кератин 500 мл, закреп. маска 500 мл) </t>
  </si>
  <si>
    <t>Dr. Therapy Midas Touch 15 мл.</t>
  </si>
  <si>
    <t>Dr. Therapy SOS Instant Reconstructor 15 мл.</t>
  </si>
  <si>
    <t>HH Nano Titanium  широкие пластины, титан, 230С, синий</t>
  </si>
  <si>
    <t>HH SOS Steam Styler утюжок паровой</t>
  </si>
  <si>
    <t>HH B-Shine Shampoo  шампунь глубокой очистки 500 мл</t>
  </si>
  <si>
    <t>HH B-Shine Restorer Blue ботокс 500 мл</t>
  </si>
  <si>
    <t>HH B-Shine Restorer White ботокс 500 мл</t>
  </si>
  <si>
    <t>HH B-Shine Shampoo шампунь глубокой очистки 1000 мл</t>
  </si>
  <si>
    <t>HH B-Shine Restorer Blue ботокс 1000 мл</t>
  </si>
  <si>
    <t>HH B-Shine Restorer White ботокс 1000 мл</t>
  </si>
  <si>
    <t>HH B-Shine Restorer Blue комплект 500/500 мл</t>
  </si>
  <si>
    <t>HH B-Shine Restorer White комплект 500/500 мл</t>
  </si>
  <si>
    <t>HH B-Shine Restorer Blue комплект 500/1000 мл</t>
  </si>
  <si>
    <t>HH B-Shine Restorer White комплект 500/1000 мл</t>
  </si>
  <si>
    <t>HH B-Shine Shampoo шампунь глубокой очистки 150 мл</t>
  </si>
  <si>
    <t>HH B-Shine Restorer Blue ботокс 150 мл</t>
  </si>
  <si>
    <t>HH B-Shine Restorer White ботокс 150 мл</t>
  </si>
  <si>
    <t>HH B-Shine Restorer Blue комплект 150/150 мл</t>
  </si>
  <si>
    <t>HH B-Shine Restorer White комплект 150/150 мл</t>
  </si>
  <si>
    <t>HH Coffee Smash Shampoo шампунь глубокой очистки 500 мл</t>
  </si>
  <si>
    <t>HH Coffee Smash Reconstructor кератин 500 мл</t>
  </si>
  <si>
    <t>HH Coffee Smash Mask маска 500 мл</t>
  </si>
  <si>
    <t>HH Coffee Smash Shampoo шампунь глубокой очистки 1000 мл</t>
  </si>
  <si>
    <t>HH Coffee Smash Reconstructor кератин 1000 мл</t>
  </si>
  <si>
    <t>HH Coffee Smash Mask маска 1000 мл</t>
  </si>
  <si>
    <t>HH Coffee Smash комплект 500/500/500 мл</t>
  </si>
  <si>
    <t>HH Coffee Smash комплект 1000/1000/1000 мл</t>
  </si>
  <si>
    <t>HHCoffee Smash Shampoo шампунь глубокой очистки 150 мл</t>
  </si>
  <si>
    <t>HH Coffee Smash Reconstructor кератин 150 мл</t>
  </si>
  <si>
    <t>HH Coffee Smash Mask маска 150 мл</t>
  </si>
  <si>
    <t>HH Coffee Smash комплект 150/150/150 мл</t>
  </si>
  <si>
    <t>HH Oleo M Intensive кератин 500 мл</t>
  </si>
  <si>
    <t>HH Oleo M Shampoo шампунь глубокой очистки 1000 мл</t>
  </si>
  <si>
    <t>HH Oleo M Intensive кератин 1000 мл</t>
  </si>
  <si>
    <t>HH Oleo M комплект 500/500/150 мл</t>
  </si>
  <si>
    <t>HH Oleo M комплект 1000/1000/300 мл</t>
  </si>
  <si>
    <t>HH Oleo M Shampoo шампунь глубокой очистки 150 мл</t>
  </si>
  <si>
    <t>HH Oleo M Intensive кератин 150 мл</t>
  </si>
  <si>
    <t>HH Oleo M Finish/Leave-in 150 мл</t>
  </si>
  <si>
    <t>HH Oleo M комплект 150/150 мл + Finish/Leave-in 150 мл</t>
  </si>
  <si>
    <t>HH BB Plastia Shampoo шампунь глубокой очистки 500 мл</t>
  </si>
  <si>
    <t>HH BB Plastia Shampoo шампунь глубокой очистки 150 мл</t>
  </si>
  <si>
    <t>HH BB Plastia кератин 150 мл</t>
  </si>
  <si>
    <t>HH BB Plastia комплект 150/150 мл</t>
  </si>
  <si>
    <t>HH BB Plastia кератин 500 мл</t>
  </si>
  <si>
    <t>HH BB Plastia комплект 500/500 мл</t>
  </si>
  <si>
    <t>HH BB Plastia комплект 500/1000 мл</t>
  </si>
  <si>
    <t>HH BB Plastia Shampoo шампунь глубокой очистки 1000 мл</t>
  </si>
  <si>
    <t>HH BB Plastia кератин 1000 мл</t>
  </si>
  <si>
    <t>HH BB Plastia комплект 1000/1000 мл</t>
  </si>
  <si>
    <t>Color Us пигмент Бирюзовый  ( Turquoise ) 100 мл</t>
  </si>
  <si>
    <t>Color Us пигмент Жёлтый  ( Yellow ) 100 мл</t>
  </si>
  <si>
    <t>Color Us пигмент Оранжевый  ( Orange ) 100 мл</t>
  </si>
  <si>
    <t>Color Us пигмент Платина  ( Platinum ) 100 мл</t>
  </si>
  <si>
    <t>Color Us пигмент Розовый  ( Pink ) 100 мл</t>
  </si>
  <si>
    <t>Color Us пигмент Темно-коричневый  ( Dark Brown ) 100 мл</t>
  </si>
  <si>
    <t>Felps XBTX Okra Massa 300 гр.</t>
  </si>
  <si>
    <t>Felps XBTX Okra Massa 500 гр.</t>
  </si>
  <si>
    <t>Felps XBTX Okra Massa 1000 гр.</t>
  </si>
  <si>
    <t>Felps XL Treatment BAMBOO ботокс 300 гр.</t>
  </si>
  <si>
    <t>Let Me Be B-BTOX ботокс 1000 гр.</t>
  </si>
  <si>
    <t>Let Me Be (Бразилия)</t>
  </si>
  <si>
    <t>Let Me Be SUPREME шампунь глубокой очистки  1000 мл.</t>
  </si>
  <si>
    <t>Let Me Be SUPREME рабочий состав 1000 мл.</t>
  </si>
  <si>
    <t>Let Me Be PROTEIN SMOOTHING рабочий состав 500 мл.</t>
  </si>
  <si>
    <t>Let Me Be PROTEIN SMOOTHING рабочий состав 1000 мл.</t>
  </si>
  <si>
    <t>Nuance BOTTOX EXTREME рабочий состав 1000 гр.</t>
  </si>
  <si>
    <t>NUANCE (Бразилия)</t>
  </si>
  <si>
    <t>Nuance POWER LISS рабочий состав 1000 мл.</t>
  </si>
  <si>
    <t>Felps XL Treatment BAMBOO ботокс 900 гр.</t>
  </si>
  <si>
    <t>Let Me Be SUPREME комплект 1000/1000 мл.</t>
  </si>
  <si>
    <t>HH Ultrasonic &amp; Infrared широкие пластины</t>
  </si>
  <si>
    <t>VOGUE Cosmetics (Бразилия)</t>
  </si>
  <si>
    <t>VOGUE BTXX V2.0. ботокс 1000 гр.</t>
  </si>
  <si>
    <t>VOGUE DEFINITIV подготавливающий шампунь 1000 мл.</t>
  </si>
  <si>
    <t>VOGUE DEFINITIV рабочий состав 1000 мл.</t>
  </si>
  <si>
    <t>VOGUE ORGHANLUX комплект 1000/1000 мл.</t>
  </si>
  <si>
    <t>VOGUE ORGHANLUX подготавливающий шампунь 1000 мл.</t>
  </si>
  <si>
    <t>VOGUE ORGHANLUX рабочий состав 1000 мл.</t>
  </si>
  <si>
    <t>VOGUE DEFINITIV комплект 1000/1000 мл.</t>
  </si>
  <si>
    <t>Felps - Fun Kor утюжок цвет желтый  (широкие пластины)</t>
  </si>
  <si>
    <t>Felps - Fun Kor утюжок цвет классич. (широкие пластины)</t>
  </si>
  <si>
    <t>Felps - Fun Kor утюжок цвет розовый  (широкие пластины)</t>
  </si>
  <si>
    <t>FOX (Бразилия)</t>
  </si>
  <si>
    <t>FOX BOTOX ULTRACONDICIONANTE ботокс 1000 гр.</t>
  </si>
  <si>
    <t>FOX OLEO DE MONOI ботокс 1000 мл.</t>
  </si>
  <si>
    <t>FOX OLEO DE MONOI шампунь подготавливающий 1000 мл.</t>
  </si>
  <si>
    <t>GLOSS кератин 1000 мл.</t>
  </si>
  <si>
    <t>GLOSS комплект 1000/1000 мл.</t>
  </si>
  <si>
    <t>GLOSS DILATADOR шампунь подготавливающий1000мл.</t>
  </si>
  <si>
    <t>Felps Brazilian Nuts комплект 250/250 мл.</t>
  </si>
  <si>
    <t>Felps Brazilian Nuts комплект 1000/1000 мл.</t>
  </si>
  <si>
    <t>Felps Brazilian Nuts ботокс 300 гр.</t>
  </si>
  <si>
    <t>Felps Brazilian Nuts ботокс 1000 гр.</t>
  </si>
  <si>
    <t>HH GreenBrush нанопластика 150 мл</t>
  </si>
  <si>
    <t>HH GreenBrush нанопластика 500 мл</t>
  </si>
  <si>
    <t>HH GreenBrush нанопластика 1000 мл</t>
  </si>
  <si>
    <t>Fun Kor Hair Straightener утюжок (широкие пластины)</t>
  </si>
  <si>
    <t>CHU PRO-2 широкие пластины, титан, 230 С, Розовый</t>
  </si>
  <si>
    <t>CHU PRO-2 широкие пластины, титан, 230 С, Зеленый</t>
  </si>
  <si>
    <t>CHU PRO-2 широкие пластины, титан, 230С , Чёрный</t>
  </si>
  <si>
    <t>HH Titanium широкие пластины 55 мм, титан, 232С, голубой</t>
  </si>
  <si>
    <t>HH Titanium узкие пластины 8 мм, титан, 232С, черный</t>
  </si>
  <si>
    <t>Felps Okra Botox шампунь подготавливающий 1000 мл.</t>
  </si>
  <si>
    <t>Felps SOS LISS Express термозащита 230 мл.</t>
  </si>
  <si>
    <t>Felps OZ Nanoplastia BLUE рабочий состав (триггер) 100 мл.</t>
  </si>
  <si>
    <t>Felps OZ Nanoplastia BLUE рабочий состав 500 мл.</t>
  </si>
  <si>
    <t>Felps OZ Nanoplastia BLACK рабочий состав (триггер) 100 мл</t>
  </si>
  <si>
    <t>Felps OZ Nanoplastia BLACK рабочий состав 1000 мл.</t>
  </si>
  <si>
    <t>Felps OZ Nanoplastia BLUE рабочий состав 1000 мл.</t>
  </si>
  <si>
    <t>HH SOS Шампунь безсульфатный 250 мл</t>
  </si>
  <si>
    <t>HH SOS Кондиционер безсульфатный 250 мл</t>
  </si>
  <si>
    <t>HH SOS Маска безсульфатная 250мл</t>
  </si>
  <si>
    <t>Let Me Be Pro Repair Ultra Mask ботокс 500 гр.</t>
  </si>
  <si>
    <t>HH Collagen рабочий состав 300 мл</t>
  </si>
  <si>
    <t>HH Collagen рабочий состав 900 мл</t>
  </si>
  <si>
    <t>HH Collagen Concentrate рабочий состав 300 гр</t>
  </si>
  <si>
    <t>HH Collagen Concentrate рабочий состав 900 гр</t>
  </si>
  <si>
    <t>HH SOS Liposomes рабочий состав 300 гр</t>
  </si>
  <si>
    <t>HH BTX Liposomes рабочий состав 300 гр</t>
  </si>
  <si>
    <t>HH BTX Liposomes рабочий состав 900 гр</t>
  </si>
  <si>
    <t>FOX PRIME Collection кератин 1000 мл.</t>
  </si>
  <si>
    <t>FOX GLITTER кератин 1000 мл.</t>
  </si>
  <si>
    <t>FOX NO WAVES  шампунь подготавливающий 1000 мл.</t>
  </si>
  <si>
    <t>FOX NO WAVES нанопластика 1000 мл.</t>
  </si>
  <si>
    <t>FOX NO WAVES комплект 1000/1000 мл.</t>
  </si>
  <si>
    <t>Happy Hair B-Shine (Бразилия)</t>
  </si>
  <si>
    <t>Happy Hair BB Plastia (Бразилия)</t>
  </si>
  <si>
    <t>Happy Hair Coffee Smash (Бразилия)</t>
  </si>
  <si>
    <t>Happy Hair Oleo M (Бразилия)</t>
  </si>
  <si>
    <t>Happy Hair GreenBrush (Бразилия)</t>
  </si>
  <si>
    <t>Happy Hair BTX Liposomes (Бразилия)</t>
  </si>
  <si>
    <t>Happy Hair Collagen (Бразилия)</t>
  </si>
  <si>
    <t>Happy Hair (Бразилия) домашняя линия</t>
  </si>
  <si>
    <t>Happy Hair SOS  Liposomes (Бразилия)</t>
  </si>
  <si>
    <t xml:space="preserve">HH термоковрик оранжевый/желтый </t>
  </si>
  <si>
    <t>MJ термоковрик белый/бордовый/голубой/розовый/черный</t>
  </si>
  <si>
    <t>MZ MASK 001MZ респиратор - белый</t>
  </si>
  <si>
    <t>MZ MASK 001MZ респиратор - серый</t>
  </si>
  <si>
    <t>MZ MASK 001MZ респиратор - розовый</t>
  </si>
  <si>
    <t>Фильтр сменный MZ MASK 001MZ</t>
  </si>
  <si>
    <t>HH Расческа зажимная с жёсткой щетиной - желтая</t>
  </si>
  <si>
    <t>HH Расческа зажимная с жёсткой щетиной - розовая</t>
  </si>
  <si>
    <t>HH Расческа зажимная с жёсткой щетиной - синяя</t>
  </si>
  <si>
    <t>KeraSist (Испания) домашняя линия</t>
  </si>
  <si>
    <t>FELPS Brazilian Nuts Profissional (Бразилия)</t>
  </si>
  <si>
    <t>FELPS XL Treatment Profissional (Бразилия)</t>
  </si>
  <si>
    <t>"PROKERATIN"</t>
  </si>
  <si>
    <t>https://prokeratin.by</t>
  </si>
  <si>
    <t>375-29-120-18-02</t>
  </si>
  <si>
    <t>375-33-378-18-02</t>
  </si>
  <si>
    <t>8 (029)120-18-02 - Менеджер по обучениям</t>
  </si>
  <si>
    <t xml:space="preserve">8( 033) 378-18-02 - Менеджер по закупки товара </t>
  </si>
  <si>
    <t>375-33-372-18-02</t>
  </si>
  <si>
    <t>Менеджер по продажам</t>
  </si>
  <si>
    <t>СКИДКА 10%</t>
  </si>
  <si>
    <t>ПЕРВЫЙ ЗАКАЗ</t>
  </si>
  <si>
    <t>СКИДКА 5%</t>
  </si>
  <si>
    <t>СКИДКА 15%</t>
  </si>
  <si>
    <t>ЗАКАЗ ОТ 500 РУБ ИЛИ ПОСТОЯННЫЙ КЛИЕНТ</t>
  </si>
  <si>
    <t>СКИДКА 20%</t>
  </si>
  <si>
    <t>Ultimate комплект 500/500 мл</t>
  </si>
  <si>
    <t>Felps Brazilian Nuts кератин 1000 мл.</t>
  </si>
  <si>
    <t>Felps Brazilian Nuts кератин 250 мл.</t>
  </si>
  <si>
    <t>Felps XL Treatment кератин 300 мл.</t>
  </si>
  <si>
    <t>Felps Brazilian Nuts шампунь 1000 мл.</t>
  </si>
  <si>
    <t>Felps Brazilian Nuts шампунь 250 мл.</t>
  </si>
  <si>
    <t>Felps XL Treatment шампунь 300 мл.</t>
  </si>
  <si>
    <t>HH B-Shine Restorer Blue &amp; White комплект 500/500 мл</t>
  </si>
  <si>
    <t>Happy Hair Macadamia Gloss by AZZO Ind. (Бразилия)</t>
  </si>
  <si>
    <t>HH Macadamia Gloss Shampoo шампунь глубокой очистки 150 мл</t>
  </si>
  <si>
    <t>HH Macadamia Gloss рабочий состав 150 мл</t>
  </si>
  <si>
    <t>HH Macadamia Gloss комплект 150/150 мл</t>
  </si>
  <si>
    <t>HH Macadamia Gloss Shampoo шампунь глубокой очистки 500 мл</t>
  </si>
  <si>
    <t>HH Macadamia Gloss рабочий состав 500 мл</t>
  </si>
  <si>
    <t>HH Macadamia Gloss комплект 500/500 мл</t>
  </si>
  <si>
    <t>HH Macadamia Gloss комплект 500/1000 мл</t>
  </si>
  <si>
    <t>HH Macadamia Gloss Shampoo шампунь глубокой очистки 1000 мл</t>
  </si>
  <si>
    <t>HH Macadamia Gloss рабочий состав 1000 мл</t>
  </si>
  <si>
    <t>HH Macadamia Gloss комплект 1000/1000 мл</t>
  </si>
  <si>
    <t>Happy Hair Smart Definitiv  by AZZO Ind. (Бразилия)</t>
  </si>
  <si>
    <t>HH Smart Definitiv Shampoo шампунь глубокой очистки 150 мл</t>
  </si>
  <si>
    <t>HH Smart Definitiv рабочий состав 150 мл</t>
  </si>
  <si>
    <t>HH Smart Definitiv комплект 150/150 мл</t>
  </si>
  <si>
    <t>HH Smart Definitiv Shampoo шампунь глубокой очистки 500 мл</t>
  </si>
  <si>
    <t>HH Smart Definitiv рабочий состав 500 мл</t>
  </si>
  <si>
    <t>HH Smart Definitiv комплект 500/500 мл</t>
  </si>
  <si>
    <t>HH Smart Definitiv комплект 500/1000 мл</t>
  </si>
  <si>
    <t>HH Smart Definitiv Shampoo шампунь глубокой очистки1000 мл</t>
  </si>
  <si>
    <t>HH Smart Definitiv рабочий состав 1000 мл</t>
  </si>
  <si>
    <t>HH Smart Definitiv комплект 1000/1000 мл</t>
  </si>
  <si>
    <t>Happy Hair Hyaluronic BTX  by AZZO Ind. (Бразилия)</t>
  </si>
  <si>
    <t>Hyaluronic BTX рабочий состав 300 мл.</t>
  </si>
  <si>
    <t>Hyaluronic BTX рабочий состав 500 мл.</t>
  </si>
  <si>
    <t>Hyaluronic BTX рабочий состав 1000 мл.</t>
  </si>
  <si>
    <t>Happy Hair Collagen Pump UP  by AZZO Ind. (Бразилия)</t>
  </si>
  <si>
    <t>HH Collagen Pump UP рабочий состав 300 мл.</t>
  </si>
  <si>
    <t>HH Collagen Pump UP рабочий состав 500 мл.</t>
  </si>
  <si>
    <t>HH Collagen Pump UP рабочий состав 1000 мл.</t>
  </si>
  <si>
    <t>Felps Xmix SOS Treatment 10 гр. / 1 штук</t>
  </si>
  <si>
    <t>Felps Xmix Banho de Verniz 10 гр. /1 штук</t>
  </si>
  <si>
    <t>САШЕ</t>
  </si>
  <si>
    <t>VOGUE DEFINITIV рабочий состав 500 мл.</t>
  </si>
  <si>
    <t>Шампунь для бережной очистки VOGUE ORGHANLUX 500 мл</t>
  </si>
  <si>
    <t>VOGUE ORGHANLUX рабочий состав 500 мл.</t>
  </si>
  <si>
    <t xml:space="preserve"> NATUREZA</t>
  </si>
  <si>
    <t>Ботокс NATUREZA NTOX MASSA 1000 g</t>
  </si>
  <si>
    <t>Ботокс NATUREZA NTOX MASSA 500 g</t>
  </si>
  <si>
    <t>Ботокс NATUREZA NTOX MATIZADOR 1000 g</t>
  </si>
  <si>
    <t>SOS-восстановление NATUREZA Banho de Vitamina 1000 g</t>
  </si>
  <si>
    <t>Органический Ботокс NATUREZA BTOX CENOURA 1000 g</t>
  </si>
  <si>
    <t>Ботокс-глянец NATUREZA Banho de Bambu 1000 g</t>
  </si>
  <si>
    <t>Кератин NATUREZA CAFE VERDE 1000 ml</t>
  </si>
  <si>
    <t>Шампунь глубокой очистки NATUREZA CAFE VERDE 1000 ml</t>
  </si>
  <si>
    <t>Кератин NATUREZA CACAU DO BRASIL 500 ml</t>
  </si>
  <si>
    <t>Кератин NATUREZA CACAU DO BRASIL 1000 ml</t>
  </si>
  <si>
    <t>Шампунь глубокой очистки NATUREZA CACAU do BRASIL 1000ml</t>
  </si>
  <si>
    <t>Маска шелковая NATUREZA CACAU do BRASIL 1000ml</t>
  </si>
  <si>
    <t>Нанопластика NATUREZA Escova de Biotina 1000 ml</t>
  </si>
  <si>
    <t>Шампунь бережной очистки NATUREZA Shampoo Biotina 1000 ml</t>
  </si>
  <si>
    <t>Кератин NATUREZA Cosmo Power 1000 ml</t>
  </si>
  <si>
    <t>Шампунь глубокой очистки NATUREZA Cosmo Power 1000 ml</t>
  </si>
  <si>
    <t>Маска питательная NATUREZA Cosmo Power 1000 ml</t>
  </si>
  <si>
    <t>Кератин NATUREZA Magic Brush (Maracuja) 1000 ml</t>
  </si>
  <si>
    <t>Кератин NATUREZA Ocean Gel 500 ml</t>
  </si>
  <si>
    <t>Ботокс-глянец NATUREZA Melado de Cana 1000 g</t>
  </si>
  <si>
    <t>МАСЛО NATUREZA 7 OILS 60 мл</t>
  </si>
  <si>
    <t>SOS-восстановление NATUREZA Vitamina 1 шт по 12 g</t>
  </si>
  <si>
    <t>Ботокс-глянец NATUREZA Banho de Verniz 1 шт по 12 g</t>
  </si>
  <si>
    <t>Аргановое масло BB Gloss /1 шт</t>
  </si>
  <si>
    <t>BB Gloss ACAI BOOM маска саше /1 шт</t>
  </si>
  <si>
    <t>Felps Banho De Argila маска 10 гр. /1 шт</t>
  </si>
  <si>
    <t>Felps Xmix Banho de Verniz 10 гр. /1 шт</t>
  </si>
  <si>
    <t>YKAS ALL IN ONE маска Саше 10 гр. /1 шт</t>
  </si>
  <si>
    <t>YKAS ANABOLIZANTE анаболик для волос /1 шт</t>
  </si>
  <si>
    <t>Шампунь безсульфатный KST /1 шт</t>
  </si>
  <si>
    <t>Кондиционер безсульфатный  KST /1 шт</t>
  </si>
  <si>
    <t>Felps Marula маска 10 гр /1 шт</t>
  </si>
  <si>
    <t xml:space="preserve">LOVE POTION </t>
  </si>
  <si>
    <t>Кератин LOVE POTION REPAIR 1000 ml</t>
  </si>
  <si>
    <t>Шампунь глубокой очистки LOVE POTION 1000ml</t>
  </si>
  <si>
    <t>Профессиональная маска LOVE POTION Cocktail 500 ml</t>
  </si>
  <si>
    <t>Коллагеновый восполнитель LOVE POTION Gelatina 300 ml</t>
  </si>
  <si>
    <t>Коллагеновый восполнитель LOVE POTION Gelatina 1000 ml</t>
  </si>
  <si>
    <t>Термозащита LOVE POTION Miracle Potion 200 ml</t>
  </si>
  <si>
    <t>Ботокс для волос LOVE TOX Blond 1000 g</t>
  </si>
  <si>
    <t>Ботокс для волос LOVE TOX 1000 g</t>
  </si>
  <si>
    <t>ZOOM COSMETICS</t>
  </si>
  <si>
    <t>Кератин ZOOM Coffee Straight 1000 мл</t>
  </si>
  <si>
    <t xml:space="preserve">Ботокс ZOOM BTX DIAMOND 1000 мл </t>
  </si>
  <si>
    <t xml:space="preserve"> ELEMENTS</t>
  </si>
  <si>
    <t xml:space="preserve">Нанопластика ELEMENTS Aqua Smoothing Protein 1000 ml </t>
  </si>
  <si>
    <t>Шампунь для глубокой очистки  ELEMENTS Earth 1000 ml</t>
  </si>
  <si>
    <t>Кератин ELEMENTS Earth Elixir Keratin 1000 ml</t>
  </si>
  <si>
    <t>Ботокс для волос ELEMENTS Earth BTOX 1000 g</t>
  </si>
  <si>
    <t>Ботокс для волос ELEMENTS Earth Blond BTOX 1000 g</t>
  </si>
  <si>
    <t>Ботокс-глянец ELEMENTS Aqua BioRestore Mask 1000 g</t>
  </si>
  <si>
    <t xml:space="preserve"> BRASILIAN HAIR SEDUCTION </t>
  </si>
  <si>
    <t xml:space="preserve">Комплект BRASILIAN HAIR SEDUCTION 3x1000 мл </t>
  </si>
  <si>
    <t xml:space="preserve">Кератин BRASILIAN HAIR SEDUCTION  1000 мл </t>
  </si>
  <si>
    <t xml:space="preserve">Шампунь BRASILIAN HAIR SEDUCTION (ШГО) 1000 мл </t>
  </si>
  <si>
    <t xml:space="preserve">Маска BRASILIAN HAIR SEDUCTION (3 ШАГ)  1000 мл </t>
  </si>
  <si>
    <t>Аргановое масло  ОПТ от 5 шт (1 шт-18 руб)</t>
  </si>
  <si>
    <t>Аргановое масло 50 мл. (для клиентов - 35 руб)</t>
  </si>
  <si>
    <t>Аргановое масло 100 мл. (для клиентов - 50 руб)</t>
  </si>
  <si>
    <t>Шампунь 250 мл + кондиционер 250 мл ОПТ от 10 шт (1комплект - 30 руб)</t>
  </si>
  <si>
    <t>Шампунь 250 мл + кондиционер 250 мл (для клиента - 40 руб)</t>
  </si>
  <si>
    <t>Утюжок ZOOM Professional Styler широкие пластины ЧЕРНЫЙ</t>
  </si>
  <si>
    <t>Утюжок ZOOM Titanium широкие пластины БЕЛЫЙ</t>
  </si>
  <si>
    <t xml:space="preserve">Утюжок CHUPro широкие пластины </t>
  </si>
  <si>
    <t>Утюжок AKITZ Suntachi Keratiner (узкие или широкие пластины)</t>
  </si>
  <si>
    <t>Расческа карбон с крючком  MEGAPRO</t>
  </si>
  <si>
    <t>Расческа карбон с хвостиком  MEGAPRO</t>
  </si>
  <si>
    <t>Термоковрик силиконовый MEGAPRO для утюжка</t>
  </si>
  <si>
    <t>Расческа с зажимом ворс термостойкая</t>
  </si>
  <si>
    <t xml:space="preserve">Пеньюар для клиента ZOOM </t>
  </si>
  <si>
    <t>Перчатки нитриловые черные, 100 пар, р-р S, M.</t>
  </si>
  <si>
    <t>Маска защитная трехслойная (упаковка 50 шт.) черная</t>
  </si>
  <si>
    <t>Сашэ маска уходовая BOMBSHELL GLOSS 10 мл -1 шт</t>
  </si>
  <si>
    <t>HH SOS комплект шампунь, кондиционер, маска 250мл</t>
  </si>
  <si>
    <t xml:space="preserve">YBERA </t>
  </si>
  <si>
    <t>YBERA FASHION STYLIST</t>
  </si>
  <si>
    <t>YBERA FASHION STYLIST - MOUSSE  для выпрямления волос 250 гр.</t>
  </si>
  <si>
    <t xml:space="preserve">YBERA FASHION STYLIST - CREME  для выпрямления волос 1 кг							</t>
  </si>
  <si>
    <t xml:space="preserve">YBERA FASHION STYLIST - CREME  для выпрямления волос 120 мл							</t>
  </si>
  <si>
    <t xml:space="preserve">YBERA FASHION STYLIST - SHAMPOO для выпрямления волос 120 мл							</t>
  </si>
  <si>
    <t xml:space="preserve">YBERA FASHION STYLIST - PLATINUM фиолетвый гель для выпрямления 1 кг						</t>
  </si>
  <si>
    <t>ЛИНИЯ ВОССТАНВОЛЕНИЯ И ВЫПРЯМЛЕНИЯ ВОЛОС DISCOVERY</t>
  </si>
  <si>
    <t xml:space="preserve">DISCOVERY EXPRESS Очищающий шампунь - 1 л							</t>
  </si>
  <si>
    <t xml:space="preserve">DISCOVERY EXPRESS Комплекс стволовых клеток яблока - 1 л							</t>
  </si>
  <si>
    <t xml:space="preserve">DISCOVERY EXPRESS Финишный спрей - 170 мл							</t>
  </si>
  <si>
    <t>ЛИНИЯ ОМОЛОЖЕНИЯ ВОЛОС BOTULINICA CAPILAR</t>
  </si>
  <si>
    <t xml:space="preserve">BOTULINICA CAPILAR Увлажняющий шампунь - 1 л							</t>
  </si>
  <si>
    <t xml:space="preserve">BOTULINICA CAPILAR Ботокс - 1 л							</t>
  </si>
  <si>
    <t xml:space="preserve">BOTULINICA CAPILAR Интеллектуальный реконструктор - 1 л							</t>
  </si>
  <si>
    <t>ЛИНИЯ ХОЛОДНОГО МОЛЕКУЛЯРНОГО ВОССТАНОВЛЕНИЯ ВОЛОС GENOMA</t>
  </si>
  <si>
    <t xml:space="preserve">GENOMA Восстанавливающий шампунь - 1 л							</t>
  </si>
  <si>
    <t xml:space="preserve">GENOMA Активная восстанавливающая сыворотка - 500 мл							</t>
  </si>
  <si>
    <t xml:space="preserve">GENOMA Маска интенсивного лечения - 1 л							</t>
  </si>
  <si>
    <t xml:space="preserve">GENOMA Восстанавливающий крем для кутикулы волоса - 1 л							</t>
  </si>
  <si>
    <t>ЛИНИЯ УВЛАЖНЕНИЯ И ПИТАНИЯ ВОЛОС RENEW OIL</t>
  </si>
  <si>
    <t xml:space="preserve">RENEW OIL Шампунь  Питательный - 1 л							</t>
  </si>
  <si>
    <t xml:space="preserve">RENEW OIL Кондиционер Питательный - 1 л							</t>
  </si>
  <si>
    <t xml:space="preserve">RENEW OIL Питательная Маска - 1 л							</t>
  </si>
  <si>
    <t>RENEW OIL Кератин-гель - 300 мл</t>
  </si>
  <si>
    <t>ФИНИШНАЯ ЛИНИЯ</t>
  </si>
  <si>
    <t xml:space="preserve">GLOSS TERMIC C360 Сыворотка для восстановления волос - 60 мл							</t>
  </si>
  <si>
    <t xml:space="preserve">GLOSS TERMIC C360 Финишный спрей - 170 мл							</t>
  </si>
  <si>
    <t xml:space="preserve">LEAVE-IN UNIVERSAL Увлажняющий крем для волос - 250 мл							</t>
  </si>
  <si>
    <t xml:space="preserve">MIRRA REPAIR Восстанавливающее масло для волос - 60 мл							</t>
  </si>
  <si>
    <t>ПРОФЕССИОНАЛЬНЫЙ УХОД</t>
  </si>
  <si>
    <t xml:space="preserve">FASHION UP Шампунь после выпрямления  - 1 л						</t>
  </si>
  <si>
    <t xml:space="preserve">FASHION UP Кондиционер после выпрямления  - 1 л						</t>
  </si>
  <si>
    <t xml:space="preserve">LUZES E MECHAS Матирующий шампунь - 1 л						</t>
  </si>
  <si>
    <t xml:space="preserve">LUZES E MECHAS Матирующий маска - 1л						</t>
  </si>
  <si>
    <t xml:space="preserve">DETOX HEALTH Мягкий очищающий шампунь - 1 л						</t>
  </si>
  <si>
    <t xml:space="preserve">DETOX HEALTH Увлажняйщий кондиционер - 1 л						</t>
  </si>
  <si>
    <t>Менеджер по обучениям</t>
  </si>
  <si>
    <t>HH SOS комплект шампунь, кондиционер, маска 250мл ОПТ от 10 шт                (1 комплект - 16 руб)</t>
  </si>
  <si>
    <t xml:space="preserve">50 мл </t>
  </si>
  <si>
    <t>100 мл</t>
  </si>
  <si>
    <t>Felps Brazilian Nuts комплект 100/100мл.</t>
  </si>
  <si>
    <t>Комплект Happy Hair Collagen, Liposomes, SOS 100/100/100</t>
  </si>
  <si>
    <t>50 мл</t>
  </si>
  <si>
    <t>ДОМАШНИЙ УХОД</t>
  </si>
  <si>
    <t>DUDU</t>
  </si>
  <si>
    <t>ДЛЯ ВОЛОС</t>
  </si>
  <si>
    <t>Наименование</t>
  </si>
  <si>
    <t>упаковка</t>
  </si>
  <si>
    <t>Сыворотка</t>
  </si>
  <si>
    <t>1 6ут (60 мл)</t>
  </si>
  <si>
    <t>Термозащита с маслом розы</t>
  </si>
  <si>
    <t>1 бут (150 мл)</t>
  </si>
  <si>
    <t>Шампунь "keratin"</t>
  </si>
  <si>
    <t>1 6ут (300 мл)</t>
  </si>
  <si>
    <t>Кондиционер "keratin"</t>
  </si>
  <si>
    <t>Маска "keratin"</t>
  </si>
  <si>
    <t>1 бут (500 мл)</t>
  </si>
  <si>
    <t>Шампунь "argan oil"</t>
  </si>
  <si>
    <t>Кондиционер "argan oil"</t>
  </si>
  <si>
    <t>Маска для волос "argan oil"</t>
  </si>
  <si>
    <t>1 6ут (500 мл)</t>
  </si>
  <si>
    <t>Шампунь "cоllagen"</t>
  </si>
  <si>
    <t>1 бут (300 мл)</t>
  </si>
  <si>
    <t>Кондиционер "cоllagen"</t>
  </si>
  <si>
    <t>Маска "collagen"</t>
  </si>
  <si>
    <t>Шампунь "ginger"</t>
  </si>
  <si>
    <t>Кондиционер "ginger"</t>
  </si>
  <si>
    <t>Шампунь для окрашенных волос</t>
  </si>
  <si>
    <t>Кондиционер для окрашенных волос</t>
  </si>
  <si>
    <t>Оттеночный шампунь(блонд)</t>
  </si>
  <si>
    <t>Дорожный набор</t>
  </si>
  <si>
    <t>1 ут (4*30 мл)</t>
  </si>
  <si>
    <t>Паровая маска для волос  кокосовая (шапочка)</t>
  </si>
  <si>
    <t>1уп (40гр)</t>
  </si>
  <si>
    <t>Паровая маска для волос аргановая (шапочка)</t>
  </si>
  <si>
    <t>Мини-версии</t>
  </si>
  <si>
    <t xml:space="preserve">Мини-термозащита </t>
  </si>
  <si>
    <t>1 бут (30 мл)</t>
  </si>
  <si>
    <t xml:space="preserve">Мини-шампунь "KERATIN" </t>
  </si>
  <si>
    <t xml:space="preserve">Мини-кондиционер "KERATIN" </t>
  </si>
  <si>
    <t>Мини-маска "KERATIN"</t>
  </si>
  <si>
    <t>Мини-шампунь "ARGAN OIL"</t>
  </si>
  <si>
    <t>Мини-кондиционер "ARGAN OIL"</t>
  </si>
  <si>
    <t xml:space="preserve">Мини-маска "ARGAN OIL" </t>
  </si>
  <si>
    <t>Мини-шампунь "COLLAGEN"</t>
  </si>
  <si>
    <t>Мини-кондиционер "COLLAGEN"</t>
  </si>
  <si>
    <t>Мини-маска "COLLAGEN"</t>
  </si>
  <si>
    <t xml:space="preserve">Мини-шампунь "FOR COLOR HAIR" </t>
  </si>
  <si>
    <t xml:space="preserve">Мини-кондиционер "FOR COLOR HAIR" </t>
  </si>
  <si>
    <t>Резинки для волос</t>
  </si>
  <si>
    <t>Рез. арт 1</t>
  </si>
  <si>
    <t>1 уп (3 шт)</t>
  </si>
  <si>
    <t>Рез. арт 2</t>
  </si>
  <si>
    <t>Рез. арт 3</t>
  </si>
  <si>
    <t>ДЛЯ ЛИЦА И ТЕЛА</t>
  </si>
  <si>
    <t>Скраб БИО-золото для лица</t>
  </si>
  <si>
    <t>1 6ут (50 мл)</t>
  </si>
  <si>
    <t>Пенка для умывания</t>
  </si>
  <si>
    <t>1 6ут (150 мл)</t>
  </si>
  <si>
    <t>Альгинатная маска (белая)</t>
  </si>
  <si>
    <t>1 уп (15 гр)</t>
  </si>
  <si>
    <t>Пептидная биопленка (черная)</t>
  </si>
  <si>
    <t>1 уп (30 гр)</t>
  </si>
  <si>
    <t>Патчи "DUDU" коллагеном</t>
  </si>
  <si>
    <t>1 уп (10 пар)</t>
  </si>
  <si>
    <t>Патчи "DUDU" коллагеном (1 пара)</t>
  </si>
  <si>
    <t>1 пара</t>
  </si>
  <si>
    <t>Сыворотка для лица с коллагеном</t>
  </si>
  <si>
    <t>1 бут (15 мл)</t>
  </si>
  <si>
    <t>Сыворотка для лица с гиалуроновой кислотой</t>
  </si>
  <si>
    <t>Сыворотка для лица с муцином улитки</t>
  </si>
  <si>
    <t>Сыворотка для лица с плацентой овцы</t>
  </si>
  <si>
    <t>Маска для лица с грязью мертвого моря</t>
  </si>
  <si>
    <t>1 бут (50 мл)</t>
  </si>
  <si>
    <t>Пузырьковая маска</t>
  </si>
  <si>
    <t>1 бут (100 мл)</t>
  </si>
  <si>
    <t>Патчи "DUDU" гиалуроновые (глаза + носогубка)</t>
  </si>
  <si>
    <t>1 уп (8 гр + 8 гр)</t>
  </si>
  <si>
    <t>Парфюмированный гель для душа (аромат 1) - Romantica</t>
  </si>
  <si>
    <t>1 бут (300мл)</t>
  </si>
  <si>
    <t>Парфюмированный гель для душа (аромат 2) - Lovely</t>
  </si>
  <si>
    <t>Парфюмированный гель для душа (аромат 3) - Honey</t>
  </si>
  <si>
    <t>Парфюмированный гель для душа (аромат 4) - Charming</t>
  </si>
  <si>
    <t>Парфюмированный гель для душа (аромат 5) - Classical</t>
  </si>
  <si>
    <t xml:space="preserve"> Розница </t>
  </si>
  <si>
    <t xml:space="preserve">Розница </t>
  </si>
  <si>
    <t xml:space="preserve">Happy Hair (Бразилия) домашняя линия					</t>
  </si>
  <si>
    <t>1 бут (250мл)</t>
  </si>
  <si>
    <t>3 бут (250/250/250мл)</t>
  </si>
  <si>
    <t>Bombshell комплект шампунь,  маска 250мл</t>
  </si>
  <si>
    <t>10 бут (250мл)</t>
  </si>
  <si>
    <t>1 комплект (250/250мл)</t>
  </si>
  <si>
    <t xml:space="preserve">KeraSist (Испания) домашняя линия					</t>
  </si>
  <si>
    <t>10 бут (250/250мл)</t>
  </si>
  <si>
    <t xml:space="preserve">Аргановое масло				</t>
  </si>
  <si>
    <t xml:space="preserve"> NATUREZA </t>
  </si>
  <si>
    <t>Масло NATUREZA Oleo 7 Oils 60 ml</t>
  </si>
  <si>
    <t>1 бут (60мл)</t>
  </si>
  <si>
    <t>1 бут (50мл)</t>
  </si>
  <si>
    <t>2 бут (50мл)</t>
  </si>
  <si>
    <t xml:space="preserve">BB Gloss Аргановое масло для волос (Бразилия)										</t>
  </si>
  <si>
    <t xml:space="preserve">MoroccanGold Аргановое масло для волос (США)														</t>
  </si>
  <si>
    <t>Утюжок EVOQUE InfraRed &amp; UltraSonic инфракрасный узкий, черный цвет</t>
  </si>
  <si>
    <t>Расческа из углеводородного волокна MEGAPRO</t>
  </si>
  <si>
    <t>Профессиональная маска LOVE POTION Cocktail 500 ml ПИТАНИЕ</t>
  </si>
  <si>
    <t>Профессиональная маска LOVE POTION Cocktail 500 ml РЕКОНСТРУКЦИЯ</t>
  </si>
  <si>
    <t>Профессиональная маска LOVE POTION Cocktail 500 ml УВЛАЖНЕНИЕ</t>
  </si>
  <si>
    <t xml:space="preserve">Зажимы крокодил </t>
  </si>
  <si>
    <t xml:space="preserve">YBERA  домашняя линия					</t>
  </si>
  <si>
    <t>Восстанавливащий шампунь GENOMA 250 мл</t>
  </si>
  <si>
    <t>Маска интенсивного лечения GENOMA 200 мл</t>
  </si>
  <si>
    <t>1 бут (200мл)</t>
  </si>
  <si>
    <t>Зажимы Бабочка</t>
  </si>
  <si>
    <t>Copacabana (Бразилия)</t>
  </si>
  <si>
    <t>Copacabana Arganliss Organic рабочий состав 200 мл.</t>
  </si>
  <si>
    <t>Copacabana Arganliss Organic рабочий состав 500 мл.</t>
  </si>
  <si>
    <t>Copacabana Arganliss Organic рабочий состав 1000 мл.</t>
  </si>
  <si>
    <t xml:space="preserve">Copacabana Arganliss Organic рабочий состав </t>
  </si>
  <si>
    <t>HH SOS Шампунь безсульфатный 250 мл ОПТ</t>
  </si>
  <si>
    <t>HH SOS Кондиционер безсульфатный 250 мл ОПТ</t>
  </si>
  <si>
    <t>HH SOS Маска безсульфатная 250мл ОПТ</t>
  </si>
  <si>
    <t>Комплект пробный GENOMA (50/25/50/25)</t>
  </si>
  <si>
    <t>Комплект пробный GENOMA (100/50/100/50)</t>
  </si>
  <si>
    <t xml:space="preserve"> YBERA LIFE'S FLOWER (цветок жизни)</t>
  </si>
  <si>
    <t>Шампунь TREALOSE LIFES FLOWER 1 л</t>
  </si>
  <si>
    <t>МаскаTREALOSE LIFES FLOWER  1 л</t>
  </si>
  <si>
    <t>Спрей термозащитный TREALOSE LIFES FLOWER 250 мл</t>
  </si>
  <si>
    <t>Кисть широкая MEGAPRO</t>
  </si>
  <si>
    <t>маска для лица с принтом</t>
  </si>
  <si>
    <t>маска для лица без принта</t>
  </si>
  <si>
    <t>HH Oleo M комплект 1000/1000</t>
  </si>
  <si>
    <t>Комплект NATUREZA CAFE VERDE 1000/1000 ml</t>
  </si>
  <si>
    <t>Комплект  LOVE POTION REPAIR 1000/1000 ml</t>
  </si>
  <si>
    <t>HH Oleo M Shampoo шампунь глубокой очистки 500 мл</t>
  </si>
  <si>
    <t>Felps OZ Nanoplastia BLACK рабочий состав 250 мл.</t>
  </si>
  <si>
    <t>HH Mix Shine Protein рабочий состав 500  мл</t>
  </si>
  <si>
    <r>
      <t>Happy Hair Mix Shine Protein (Бразилия)</t>
    </r>
    <r>
      <rPr>
        <b/>
        <sz val="16"/>
        <color rgb="FFFF0000"/>
        <rFont val="Arial"/>
        <family val="2"/>
      </rPr>
      <t xml:space="preserve"> NEW</t>
    </r>
  </si>
  <si>
    <t>Felps OZ Nanoplastia RESISTANCE рабочий состав (триггер) 100 мл.</t>
  </si>
  <si>
    <t>Felps OZ Nanoplastia RESISTANCE рабочий состав 500 мл.</t>
  </si>
  <si>
    <t>Felps OZ Nanoplastia RESISTANCE рабочий состав 1000 мл.</t>
  </si>
  <si>
    <t>САЙТ:</t>
  </si>
  <si>
    <t>Количество</t>
  </si>
  <si>
    <t>ИТОГО:</t>
  </si>
  <si>
    <t xml:space="preserve">Комплект 1000/1000/920 мл   (шамп. глуб. очистки 500 мл, кератин 1000 мл, закреп. маска 500 мл) </t>
  </si>
  <si>
    <t xml:space="preserve">Felps Okra Mass BLUE 500 мл </t>
  </si>
  <si>
    <t>COIFFER Cosmetics (Бразилия)</t>
  </si>
  <si>
    <t>COIFFER ARGAN комплект 1000/1000/1000/</t>
  </si>
  <si>
    <t>COIFFER LIZZ PROGRESSIVA  рабочий состав 1000 мл</t>
  </si>
  <si>
    <t>COIFFER LIZZ комплект 1000/1000/1000 мл</t>
  </si>
  <si>
    <t>COIFFER BLINDA AS CUTICULAS рабочий состав 1000 мл</t>
  </si>
  <si>
    <t xml:space="preserve">COIFFER BLINDAGEM ADVANCED комплект 1000/1000/1000 </t>
  </si>
  <si>
    <t>COIFFER VIVIANE ARAUJO рабочий состав 1000 гр</t>
  </si>
  <si>
    <t>COIFFER VIVIANE ARAUJO комплект 1000/1000/1000 мл</t>
  </si>
  <si>
    <t>COIFFER ARGAN POTENСIALIZADOR рабочий состав 1000 мл</t>
  </si>
  <si>
    <t>ИТОГО YBERA</t>
  </si>
  <si>
    <t>Опт 2</t>
  </si>
  <si>
    <t>Опт 4</t>
  </si>
  <si>
    <t xml:space="preserve">Опт 4 </t>
  </si>
  <si>
    <t xml:space="preserve">СОСТАВЫ ИТОГО </t>
  </si>
  <si>
    <t xml:space="preserve">  YBERA</t>
  </si>
  <si>
    <t>MZ Titanium широкие пластины ЗОЛОТО, титан, 230С</t>
  </si>
  <si>
    <t>MZ Titanium узкие пластины ЗОЛОТО, титан, 230С</t>
  </si>
  <si>
    <t xml:space="preserve">Опт </t>
  </si>
  <si>
    <t>Опт</t>
  </si>
  <si>
    <t xml:space="preserve">сумма </t>
  </si>
  <si>
    <t>ИТОГО</t>
  </si>
  <si>
    <t xml:space="preserve">HH Ultrasonic &amp; Infrared узкие пластины , белый </t>
  </si>
  <si>
    <t>Let Me Be SUPREME рабочий состав 500 мл.</t>
  </si>
  <si>
    <t>Let Me Be SUPREME шампунь глубокой очистки  500 мл.</t>
  </si>
  <si>
    <t>Let Me Be SUPREME комплект 500/500 мл.</t>
  </si>
  <si>
    <t>Нанопластика ZOOM BioPlastia</t>
  </si>
  <si>
    <t>Nuance POWER LISS комплект 1000/1000 мл.</t>
  </si>
  <si>
    <t xml:space="preserve">Утюжок EVOQUE Touch Screen широкие пластины БЕЛЫЙ </t>
  </si>
  <si>
    <t xml:space="preserve">Утюжок EVOQUE Touch Screen широкие пластины ЧЕРНЫЙ </t>
  </si>
  <si>
    <t>Утюжок EVOQUE Touch Screen широкие пластины ЗОЛОТО</t>
  </si>
  <si>
    <t xml:space="preserve">Утюжок EVOQUE Touch Screen узкие пластины БЕЛЫЙ </t>
  </si>
  <si>
    <t xml:space="preserve">Утюжок EVOQUE Touch Screen узкие пластины ЗОЛОТО </t>
  </si>
  <si>
    <t>Утюжок EVOQUE Touch Screen узкие пластины ЧЕРНЫЙ</t>
  </si>
  <si>
    <t xml:space="preserve">Шампунь 250 мл + кондиционер 250 мл </t>
  </si>
  <si>
    <t xml:space="preserve">Щетка массажная для волос TANGLE TEEZER ULTIMATE  Finishing   </t>
  </si>
  <si>
    <t xml:space="preserve">Щетка массажная для волос TANGLE TEEZER WET Detangler </t>
  </si>
  <si>
    <t xml:space="preserve">Щетка массажная для волос TANGLE TEEZER  ELITE   </t>
  </si>
  <si>
    <t xml:space="preserve">Щетка массажная для волос TANGLE TEEZER COMPACT   </t>
  </si>
  <si>
    <r>
      <t xml:space="preserve">CP-1 </t>
    </r>
    <r>
      <rPr>
        <b/>
        <sz val="16"/>
        <color rgb="FFFF0000"/>
        <rFont val="Arial"/>
        <family val="2"/>
      </rPr>
      <t>NEW</t>
    </r>
  </si>
  <si>
    <t>CP-1 Кондиционер для волос ПРОТЕИНОВЫЙ CP-1 BС Intense Nourishing Conditioner Version 2.0, 500 мл</t>
  </si>
  <si>
    <t>1 бут (500мл)</t>
  </si>
  <si>
    <t>Кондиционер для волос ПРОТЕИНОВЫЙCP-1 BС Intense Nourishing Conditioner Version 2.0, 100 мл</t>
  </si>
  <si>
    <t>1 бут (100мл)</t>
  </si>
  <si>
    <t>Кондиционер-ополаскиватель МАЛИНОВЫЙ УКСУС CP-1 Rasberry Treatment Vinegar, 500 мл</t>
  </si>
  <si>
    <t>Маска для волос ВОСТОЧНЫЕ ТРАВЫ CP-1 Oriental Herbal Cleansing Treatment, 250 мл</t>
  </si>
  <si>
    <t>Маска для волос ПРОТЕИНОВАЯ CP-1 Premium Protein Treatment, 25 мл</t>
  </si>
  <si>
    <t>1 бут (25мл)</t>
  </si>
  <si>
    <t>Маска для волос ПРОТЕИНОВАЯ CP-1 Premium Protein Treatment, 250 мл</t>
  </si>
  <si>
    <t>Мист для волос ГРУША/ПЕРСИК CP-1 Revitalizing Hair Mist (Petite Pink), 80 мл</t>
  </si>
  <si>
    <t>1 бут (80мл)</t>
  </si>
  <si>
    <t>Мист для волос ЛИМОННАЯ ВЕРБЕНА/ГИАЦИНТ CP-1 Revitalizing Hair Mist (White cotton), 80 мл</t>
  </si>
  <si>
    <t xml:space="preserve">Мист для волос ЯГОДЫ/ЛИМОН CP-1 Revitalizing Hair Mist (Midnight Blue), 80 мл </t>
  </si>
  <si>
    <t>НАБОР Кондиционер для волос ПРОТЕИНОВЫЙ CP-1 BС Intense Nourishing Conditioner, 8мл*50шт/пробники</t>
  </si>
  <si>
    <t>1 набор (50шт - 8мл)</t>
  </si>
  <si>
    <t>НАБОР Маска для волос ПРОТЕИНОВАЯ CP-1 Premium Protein Treatment, 12,5мл*30шт/пробники</t>
  </si>
  <si>
    <t>1 набор (30шт - 12,5мл)</t>
  </si>
  <si>
    <t>НАБОР Сыворотка для волос ПРОТЕИНЫ ШЕЛКА CP-1 Premium Silk Ampoule, 20мл*10шт</t>
  </si>
  <si>
    <t>1 набор (10 шт - 20мл)</t>
  </si>
  <si>
    <t>НАБОР Сыворотка для волос ПРОТЕИНЫ ШЕЛКА CP-1 Premium Silk Ampoule, 20мл*4шт</t>
  </si>
  <si>
    <t>1 набор (4шт - 20мл)</t>
  </si>
  <si>
    <t>НАБОР Шампунь для волос ПРОТЕИНОВЫЙ CP-1 BC Intense Nourishing Shampoo, 8мл*50шт/пробники</t>
  </si>
  <si>
    <t>НАБОР Эссенция для волос КОНЦЕНТРИРОВАННАЯ/КЕРАТИН CP-1Keratin Concentrate Ampoule, 10 мл*10 шт</t>
  </si>
  <si>
    <t>1 набор (10шт - 10мл)</t>
  </si>
  <si>
    <t>Спрей для кожи головы ОСВЕЖАЮЩИЙ CP-1 Scalp Tincture, 100 мл</t>
  </si>
  <si>
    <t>Сыворотка для волос ПРОТЕИНЫ ШЕЛКА CP-1 Premium Silk Ampoule, 150 мл</t>
  </si>
  <si>
    <t>1 бут (150мл)</t>
  </si>
  <si>
    <t>Ухаживающий крем для волос CP-1 Bounce Curl Cream, 150 мл</t>
  </si>
  <si>
    <t>ФИЛЛЕР Маска для волос CP-1 3 Seconds Hair Ringer (Hair Fill-up Ampoule), 170 мл</t>
  </si>
  <si>
    <t>1 бут (170мл)</t>
  </si>
  <si>
    <t>ФИЛЛЕР НАБОР Маска для волос CP-1 3 Sec Hair Ringer (Hair Fill-up Ampoule), 20шт*13мл</t>
  </si>
  <si>
    <t>1 набор (20шт - 13мл)</t>
  </si>
  <si>
    <t>Шампунь для волос CP-1 Magic Styling Shampoo, 250 мл</t>
  </si>
  <si>
    <t>Шампунь для волос ВОСТОЧНЫЕ ТРАВЫ CP-1 Oriental Herbal Cleansing Shampoo, 250 мл</t>
  </si>
  <si>
    <t>Шампунь для волос ЗАЩИТА ЦВЕТА CP-1 Color Fixer Shampoo, 300 мл</t>
  </si>
  <si>
    <t>Шампунь для волос НАТУРАЛЬНЫЙ/УВЛАЖНЯЮЩИЙ CP-1 Daily Moisture Natural Shampoo, 500 мл</t>
  </si>
  <si>
    <t>Шампунь для волос ОХЛАЖДАЮЩИЙ CP-1 HEAD SPA COOL MINT SHAMPOO, 500 мл</t>
  </si>
  <si>
    <t>Шампунь для волос ПРОТЕИНОВЫЙ CP-1 BC Intense Nourishing Shampoo Version 2.0, 100 мл</t>
  </si>
  <si>
    <t>Шампунь для волос ПРОТЕИНОВЫЙ CP-1 BC Intense Nourishing Shampoo Version 2.0, 500 мл</t>
  </si>
  <si>
    <t>Эссенция для волос КОНЦЕНТРИРОВАННАЯ/КЕРАТИН CP-1 Keratin Concentrate Ampoule, 80 мл</t>
  </si>
  <si>
    <t>Эссенция для волос ЛЕЧЕБНАЯ/ШЕЛК CP-1 The Remedy Silk Essence, 150 мл</t>
  </si>
  <si>
    <r>
      <t xml:space="preserve">САШЕ СР-1 </t>
    </r>
    <r>
      <rPr>
        <b/>
        <sz val="16"/>
        <color rgb="FFFF0000"/>
        <rFont val="Arial"/>
        <family val="2"/>
      </rPr>
      <t>NEW</t>
    </r>
  </si>
  <si>
    <t>САШЕ Кондиционер для волос ПРОТЕИНОВЫЙ CP-1 BС Intense Nourishing Conditioner, 8мл*1шт/пробник</t>
  </si>
  <si>
    <t>1саше (8мл)</t>
  </si>
  <si>
    <t>САШЕ Шампунь для волос ПРОТЕИНОВЫЙ CP-1 BC Intense Nourishing Shampoo, 8мл*1шт/пробник</t>
  </si>
  <si>
    <t>САШЕ Маска для волос ПРОТЕИНОВАЯ CP-1 Premium Protein Treatment, 12,5мл*1шт/пробник</t>
  </si>
  <si>
    <t>1саше (12,5мл)</t>
  </si>
  <si>
    <t>Сыворотка для волос ПРОТЕИНЫ ШЕЛКА CP-1 Premium Silk Ampoule, 20мл*1шт</t>
  </si>
  <si>
    <t>1тюбик (20мл)</t>
  </si>
  <si>
    <t>Эссенция для волос КОНЦЕНТРИРОВАННАЯ/КЕРАТИН CP-1Keratin Concentrate Ampoule, 10 мл*1 шт</t>
  </si>
  <si>
    <t>1 6ут (10мл)</t>
  </si>
  <si>
    <t>ФИЛЛЕР Маска для волос CP-1 3 Sec Hair Ringer (Hair Fill-up Ampoule), 1шт*13мл</t>
  </si>
  <si>
    <t>1 6ут (13мл)</t>
  </si>
  <si>
    <t>ЗАКАЗ ОТ 8000  руБ</t>
  </si>
  <si>
    <t>ЗАКАЗ ОТ 15000 РУБ ИЛИ ПОСТОЯННЫЙ КЛИЕНТ</t>
  </si>
  <si>
    <t xml:space="preserve">ЗАКАЗ ОТ 30000 РУБ </t>
  </si>
  <si>
    <t xml:space="preserve">ЗАКАЗ ОТ 50000 РУБ </t>
  </si>
  <si>
    <t>Заказ</t>
  </si>
  <si>
    <t xml:space="preserve">Happy Hair SOS домашняя линия					</t>
  </si>
  <si>
    <r>
      <t xml:space="preserve">Happy Hair DETOX домашняя линия	</t>
    </r>
    <r>
      <rPr>
        <b/>
        <sz val="16"/>
        <color rgb="FFFF0000"/>
        <rFont val="Arial"/>
        <family val="2"/>
      </rPr>
      <t xml:space="preserve">NEW	</t>
    </r>
    <r>
      <rPr>
        <b/>
        <sz val="16"/>
        <color theme="8" tint="-0.499984740745262"/>
        <rFont val="Arial"/>
        <family val="2"/>
        <charset val="204"/>
      </rPr>
      <t xml:space="preserve">		</t>
    </r>
  </si>
  <si>
    <t>HH Detox шампунь 250 мл</t>
  </si>
  <si>
    <t>HH Detox кондиционер 250 мл</t>
  </si>
  <si>
    <t>HH Detox маска 250 мл</t>
  </si>
  <si>
    <t>Комплект Detox (шамупнь, кондиционер, маска) 250мл</t>
  </si>
  <si>
    <t>Комплект Detox (шамупнь, кондиционер) 250мл</t>
  </si>
  <si>
    <t>Комплект Detox (шамупнь, маска) 250мл</t>
  </si>
  <si>
    <t xml:space="preserve">HH Detox шампунь 250 мл ОПТ </t>
  </si>
  <si>
    <t>HH Detox кондиционер 250 мл ОПТ</t>
  </si>
  <si>
    <t>HH Detox маска 250 мл ОПТ</t>
  </si>
  <si>
    <t>2 бут (250/250мл)</t>
  </si>
  <si>
    <r>
      <t xml:space="preserve">CP-1 </t>
    </r>
    <r>
      <rPr>
        <b/>
        <sz val="16"/>
        <color rgb="FFFF0000"/>
        <rFont val="Arial"/>
        <family val="2"/>
      </rPr>
      <t>NEW</t>
    </r>
    <r>
      <rPr>
        <b/>
        <sz val="16"/>
        <color rgb="FF002060"/>
        <rFont val="Arial"/>
        <family val="2"/>
      </rPr>
      <t xml:space="preserve"> для тела </t>
    </r>
  </si>
  <si>
    <t>Дренажная щетка для сухого массажа 39*8*4,5</t>
  </si>
  <si>
    <t xml:space="preserve">1 щетка </t>
  </si>
  <si>
    <t>IQ HAIR (Бразилия)</t>
  </si>
  <si>
    <t>Ботокс VOGUE BOTOXX PLATINUM 3.0 1000 g</t>
  </si>
  <si>
    <t>Шампунь бессульфатный ZOOM Keratin Shampoo 250 ml</t>
  </si>
  <si>
    <t>Маска кондиционирующая ZOOM Keratin Mask 250 ml</t>
  </si>
  <si>
    <t xml:space="preserve">ZOOM ОПТ шампунь 250мл </t>
  </si>
  <si>
    <t>ZOOM ОПТ маска 250мл</t>
  </si>
  <si>
    <t>ZOOM домашняя линия</t>
  </si>
  <si>
    <t>Шампунь очищающий 250 мл</t>
  </si>
  <si>
    <t>Кондиционер 250 мл</t>
  </si>
  <si>
    <t>Сыворотка для росат волос 90 мл</t>
  </si>
  <si>
    <t xml:space="preserve"> YBERA VELLO для роста волос </t>
  </si>
  <si>
    <t xml:space="preserve"> YBERA VELLO для роста волос Дом уход </t>
  </si>
  <si>
    <t xml:space="preserve">Шампунь предварительной очистки 500 мл </t>
  </si>
  <si>
    <t>Шампунь очищающий 500 мл</t>
  </si>
  <si>
    <t>Маска 500 мл</t>
  </si>
  <si>
    <t xml:space="preserve">Vello сыворотка 250 мл </t>
  </si>
  <si>
    <t xml:space="preserve">GENOMA Маска интенсивного лечения - 1 л NEW						</t>
  </si>
  <si>
    <t>RENEW OIL Кератин-гель - 250 мл NEW</t>
  </si>
  <si>
    <t xml:space="preserve">MIRRA REPAIR Восстанавливающее масло для волос - 90 мл NEW					</t>
  </si>
  <si>
    <t>Felps Okra Mass BLUE 500 мл NEW</t>
  </si>
  <si>
    <t>Felps Okra Mass BLUE 1000 мл NEW</t>
  </si>
  <si>
    <t>Nutrimax ES Magnetic кератин 500 мл. NEW</t>
  </si>
  <si>
    <t>Nutrimax ES Lumine кератин 500 мл. NEW</t>
  </si>
  <si>
    <t>Ботокс NATUREZA BTOX CACAU 500 g NEW</t>
  </si>
  <si>
    <t>Комплект NATUREZA CACAU DO BRASIL 1000/1000/1000 ml NEW</t>
  </si>
  <si>
    <t>Комплект NATUREZA Cosmo Power 1000/1000/1000 ml NEW</t>
  </si>
  <si>
    <t>HH Ultrasonic &amp; Infrared узкие пластины, черный NEW</t>
  </si>
  <si>
    <t>Кисть-лопатка силиконовая Узкая NEW</t>
  </si>
  <si>
    <r>
      <rPr>
        <b/>
        <sz val="22"/>
        <color rgb="FFFF0000"/>
        <rFont val="Arial"/>
        <family val="2"/>
      </rPr>
      <t xml:space="preserve">e-mail: </t>
    </r>
    <r>
      <rPr>
        <b/>
        <sz val="22"/>
        <color theme="1"/>
        <rFont val="Arial"/>
        <family val="2"/>
      </rPr>
      <t>prokeratin.by@gmail.by</t>
    </r>
  </si>
  <si>
    <r>
      <rPr>
        <b/>
        <sz val="22"/>
        <color rgb="FFFF0000"/>
        <rFont val="Arial"/>
        <family val="2"/>
      </rPr>
      <t>instagram:</t>
    </r>
    <r>
      <rPr>
        <b/>
        <sz val="22"/>
        <color theme="1"/>
        <rFont val="Arial"/>
        <family val="2"/>
      </rPr>
      <t xml:space="preserve"> prokeratinby</t>
    </r>
  </si>
  <si>
    <r>
      <t xml:space="preserve"> YBERA LIFE'S FLOWER (цветок жизни) Домашний уход </t>
    </r>
    <r>
      <rPr>
        <b/>
        <sz val="24"/>
        <color rgb="FFFF0000"/>
        <rFont val="Arial"/>
        <family val="2"/>
      </rPr>
      <t>NEW</t>
    </r>
  </si>
  <si>
    <r>
      <t xml:space="preserve">IQ HAIR (Бразилия) </t>
    </r>
    <r>
      <rPr>
        <b/>
        <sz val="24"/>
        <color rgb="FFFF0000"/>
        <rFont val="Arial"/>
        <family val="2"/>
      </rPr>
      <t>NEW</t>
    </r>
  </si>
  <si>
    <r>
      <t>Happy Hair Mix Shine Protein (Бразилия)</t>
    </r>
    <r>
      <rPr>
        <b/>
        <sz val="24"/>
        <color rgb="FFFF0000"/>
        <rFont val="Arial"/>
        <family val="2"/>
      </rPr>
      <t xml:space="preserve"> NEW</t>
    </r>
  </si>
  <si>
    <t>FELPS (Бразилия)</t>
  </si>
  <si>
    <t>Max Blowout ШГО</t>
  </si>
  <si>
    <t>Nutrimax ES Magnetic</t>
  </si>
  <si>
    <t xml:space="preserve">Nutrimax ES Lumine </t>
  </si>
  <si>
    <r>
      <t xml:space="preserve">Ботокс NATUREZA BTOX CACAU 500 g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</si>
  <si>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Ботокс NATUREZA BTOX CACAU 1000 g </t>
    </r>
    <r>
      <rPr>
        <b/>
        <sz val="16"/>
        <color rgb="FFFF0000"/>
        <rFont val="Calibri (Основной текст)"/>
        <charset val="204"/>
      </rPr>
      <t>NEW</t>
    </r>
  </si>
  <si>
    <t>Комплект NATUREZA Cosmo Power 1000/1000/1000 ml</t>
  </si>
  <si>
    <r>
      <t xml:space="preserve">Комплект  LOVE POTION REPAIR 1000 + БОТОКС  LOVE TOX 1000 ml  </t>
    </r>
    <r>
      <rPr>
        <b/>
        <sz val="16"/>
        <color rgb="FFFF0000"/>
        <rFont val="Calibri (Основной текст)"/>
        <charset val="204"/>
      </rPr>
      <t>NEW</t>
    </r>
  </si>
  <si>
    <t xml:space="preserve">EVOQUE </t>
  </si>
  <si>
    <t xml:space="preserve">Инфракрасные утюжки </t>
  </si>
  <si>
    <t xml:space="preserve">ZOOM </t>
  </si>
  <si>
    <t xml:space="preserve">MZ </t>
  </si>
  <si>
    <t xml:space="preserve">HAPPY HAIR </t>
  </si>
  <si>
    <t>FELPS</t>
  </si>
  <si>
    <t xml:space="preserve">ДРУГИЕ </t>
  </si>
  <si>
    <t xml:space="preserve">ЗАЖИМЫ </t>
  </si>
  <si>
    <t xml:space="preserve">ПЕНЬЮАРЫ И ФАРТУКИ </t>
  </si>
  <si>
    <r>
      <t xml:space="preserve">Фартук мастера MEGA KERATIN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</si>
  <si>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Пеньюар для клиента ZOOM/ NATUREZA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</si>
  <si>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Фартук мастера ZOOM/NATUREZA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</si>
  <si>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Фартук мастера  YBERA 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</si>
  <si>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Шапка фольгированная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</si>
  <si>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Термо шапка  MEGAPRO </t>
    </r>
    <r>
      <rPr>
        <b/>
        <sz val="16"/>
        <color rgb="FFFF0000"/>
        <rFont val="Calibri (Основной текст)"/>
        <charset val="204"/>
      </rPr>
      <t>NEW</t>
    </r>
  </si>
  <si>
    <t xml:space="preserve">ШАПКИ ПАРИКМАХЕРСКИЕ </t>
  </si>
  <si>
    <t>РАСЧЕСКИ TANGLE TEEZER</t>
  </si>
  <si>
    <t>ПОЛИРОВЩИК ВОЛОС</t>
  </si>
  <si>
    <t xml:space="preserve">МАСКИ ДЛЯ МАСТЕРА </t>
  </si>
  <si>
    <t xml:space="preserve">РАСЧЕСКИ ДЛЯ УТЮГА </t>
  </si>
  <si>
    <t>ТЕРМОКОВРИКИ</t>
  </si>
  <si>
    <t xml:space="preserve">МИСКА ПАРИКМАХЕРСКАЯ </t>
  </si>
  <si>
    <t xml:space="preserve">ТЕРМОПЕРЧАТКА </t>
  </si>
  <si>
    <t xml:space="preserve">КИСТИ </t>
  </si>
  <si>
    <t>РАСЧЕСКИ ЗАЖИМНЫЕ</t>
  </si>
  <si>
    <r>
      <t xml:space="preserve">Кисть-лопатка силиконовая Узкая зубчатая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</si>
  <si>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Кисть-лопатка силиконовая Широкая </t>
    </r>
    <r>
      <rPr>
        <b/>
        <sz val="16"/>
        <color rgb="FFFF0000"/>
        <rFont val="Calibri (Основной текст)"/>
        <charset val="204"/>
      </rPr>
      <t>NEW</t>
    </r>
  </si>
  <si>
    <t>Кисть широкая</t>
  </si>
  <si>
    <r>
      <t xml:space="preserve">Кисть широкая с короткой щетиной ЧЕРНАЯ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</si>
  <si>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Кисть широкая с короткой щетиной НЕОН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</si>
  <si>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Кисть для кератина красная  обрезанная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</si>
  <si>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Кисть для кератина белая обрезанная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</si>
  <si>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Миска парикмахерска MEGAPRO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</si>
  <si>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Термоковрик силиконовый ZOOM для утюжка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</si>
  <si>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MZ Titanium узкие пластины ФУКСИЯ, титан, 230С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</si>
  <si>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MZ Titanium широкие пластины ВИШНЯ , титан, 230С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</si>
  <si>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HH Titanium широкие пластины 55 мм, титан, 232С, желтый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</si>
  <si>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HH Titanium узкие пластины 8 мм, титан, 232С, красный </t>
    </r>
    <r>
      <rPr>
        <b/>
        <sz val="16"/>
        <color rgb="FFFF0000"/>
        <rFont val="Calibri (Основной текст)"/>
        <charset val="204"/>
      </rPr>
      <t>NEW</t>
    </r>
  </si>
  <si>
    <t xml:space="preserve">Felps - Fun Kor утюжок цвет фиолетовый  (широкие пластины) </t>
  </si>
  <si>
    <t xml:space="preserve">Felps - Fun Kor утюжок цвет голубой  (широкие пластины) </t>
  </si>
  <si>
    <r>
      <t xml:space="preserve">Утюжок EVOQUE InfraRed &amp; UltraSonic инфракрасный ШИРОКИЙ, белы цвет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</si>
  <si>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Утюжок EVOQUE Touch Screen широкие пластины GREEN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</si>
  <si>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Nutrimax ES Magnetic кератин 60 мл.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</si>
  <si>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Nutrimax ES Magnetic кератин 1000 мл.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</si>
  <si>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Nutrimax ES Magnetic кератин 500 мл.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</si>
  <si>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Nutrimax ES Lumine кератин 500 мл.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</si>
  <si>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Nutrimax ES Lumine кератин 1000 мл.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</si>
  <si>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Ботокс органический VOGUE ORGANIC BTXX 4.0 1000 g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</si>
  <si>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Felps XL Treatment BAMBOO ботокс 500 гр.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</si>
  <si>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HH Collagen рабочий состав 500 мл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</si>
  <si>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HH Collagen рабочий состав 1000 мл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</si>
  <si>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HH Mix Shine Protein рабочий состав 150 мл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</si>
  <si>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HH Mix Shine Protein рабочий состав 500  мл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</si>
  <si>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HH Mix Shine Protein рабочий состав 1000  мл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</si>
  <si>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IQ Hair Luminosita термозащита 60 мл. </t>
    </r>
    <r>
      <rPr>
        <b/>
        <sz val="16"/>
        <color rgb="FFFF0000"/>
        <rFont val="Calibri (Основной текст)"/>
        <charset val="204"/>
      </rPr>
      <t>NEW</t>
    </r>
  </si>
  <si>
    <t xml:space="preserve">HH Collagen Pump UP </t>
  </si>
  <si>
    <r>
      <t xml:space="preserve">Шампунь 250 мл + кондиционер 250 мл </t>
    </r>
    <r>
      <rPr>
        <sz val="12"/>
        <color theme="1"/>
        <rFont val="Calibri"/>
        <family val="2"/>
        <charset val="204"/>
        <scheme val="minor"/>
      </rPr>
      <t xml:space="preserve">ОПТ от 10 шт </t>
    </r>
  </si>
  <si>
    <r>
      <t xml:space="preserve">Масло NATUREZA Oleo 7 Oils 60 ml </t>
    </r>
    <r>
      <rPr>
        <sz val="12"/>
        <color theme="1"/>
        <rFont val="Calibri"/>
        <family val="2"/>
        <charset val="204"/>
        <scheme val="minor"/>
      </rPr>
      <t>ОПТ от 5 шт</t>
    </r>
  </si>
  <si>
    <r>
      <t xml:space="preserve">Аргановое масло  </t>
    </r>
    <r>
      <rPr>
        <sz val="12"/>
        <color theme="1"/>
        <rFont val="Calibri"/>
        <family val="2"/>
        <charset val="204"/>
        <scheme val="minor"/>
      </rPr>
      <t xml:space="preserve">ОПТ от 5 шт </t>
    </r>
  </si>
  <si>
    <r>
      <rPr>
        <b/>
        <sz val="16"/>
        <color rgb="FF00B050"/>
        <rFont val="Arial"/>
        <family val="2"/>
      </rPr>
      <t>instagram:</t>
    </r>
    <r>
      <rPr>
        <b/>
        <sz val="16"/>
        <color indexed="18"/>
        <rFont val="Arial"/>
        <family val="2"/>
        <charset val="204"/>
      </rPr>
      <t xml:space="preserve"> prokeratinby</t>
    </r>
  </si>
  <si>
    <r>
      <rPr>
        <b/>
        <sz val="16"/>
        <color rgb="FF00B050"/>
        <rFont val="Arial"/>
        <family val="2"/>
      </rPr>
      <t xml:space="preserve">e-mail: </t>
    </r>
    <r>
      <rPr>
        <b/>
        <sz val="16"/>
        <color indexed="18"/>
        <rFont val="Arial"/>
        <family val="2"/>
        <charset val="204"/>
      </rPr>
      <t>prokeratin.by@gmail.by</t>
    </r>
  </si>
  <si>
    <t>IQ Hair PH 6,5 шампунь глубокой очистки 500 мл. "тутти-фрутти"</t>
  </si>
  <si>
    <t>IQ Hair PH 6,5 шампунь глубокой очистки 500 мл. "розовый пион"</t>
  </si>
  <si>
    <t>IQ Hair PH 6,5 шампунь глубокой очистки 500 мл. "океан свежести"</t>
  </si>
  <si>
    <t>IQ Hair PH 6,5 шампунь глубокой очистки 1000 мл."розовый пион"</t>
  </si>
  <si>
    <t>IQ Hair PH 6,5 шампунь глубокой очистки 1000 мл."океан свежести"</t>
  </si>
  <si>
    <t>IQ Hair PH 8,0 шампунь глубокой очистки 500 мл."розовый пион"</t>
  </si>
  <si>
    <t>IQ Hair PH 8,0 шампунь глубокой очистки 500 мл."океан свежести"</t>
  </si>
  <si>
    <t>IQ Hair PH 8,0 шампунь глубокой очистки 1000 мл. "тутти-фрутти"</t>
  </si>
  <si>
    <t>IQ Hair PH 8,0 шампунь глубокой очистки 1000 мл. "океан свежести"</t>
  </si>
  <si>
    <t>IQ Hair PH 8,0 шампунь глубокой очистки 1000 мл. "розовый пион"</t>
  </si>
  <si>
    <t xml:space="preserve">Happy Hair Keratin Home Line (Бразилия) домашняя линия						</t>
  </si>
  <si>
    <t>HH Keratin Shampoo Home Line шампунь 250 мл</t>
  </si>
  <si>
    <t>HH Keratin Mask Home Line маска 250 мл</t>
  </si>
  <si>
    <t xml:space="preserve">HH Keratin Mask Home Line маска 250 мл ОПТ </t>
  </si>
  <si>
    <t xml:space="preserve">HH Keratin Shampoo Home Line шампунь 250 мл ОПТ </t>
  </si>
  <si>
    <t>Шампунь безсульфатный 250 мл ОПТ</t>
  </si>
  <si>
    <t>Кондиционер безсульфатный 250 мл  ОПТ</t>
  </si>
  <si>
    <t xml:space="preserve">HH SOS шампунь 10 мл/ 1шт </t>
  </si>
  <si>
    <t xml:space="preserve">HH SOS маска 10 мл/1 шт </t>
  </si>
  <si>
    <r>
      <t xml:space="preserve">Copacabana BTX Plastia рабочий состав 200 мл.  </t>
    </r>
    <r>
      <rPr>
        <b/>
        <sz val="16"/>
        <color rgb="FFFF0000"/>
        <rFont val="Arial"/>
        <family val="2"/>
      </rPr>
      <t>NEW</t>
    </r>
  </si>
  <si>
    <r>
      <t xml:space="preserve">Copacabana BTX Plastia рабочий состав 500 мл.  </t>
    </r>
    <r>
      <rPr>
        <b/>
        <sz val="16"/>
        <color rgb="FFFF0000"/>
        <rFont val="Arial"/>
        <family val="2"/>
      </rPr>
      <t>NEW</t>
    </r>
  </si>
  <si>
    <r>
      <t xml:space="preserve">Copacabana BTX Plastia рабочий состав 1000 мл.  </t>
    </r>
    <r>
      <rPr>
        <b/>
        <sz val="16"/>
        <color rgb="FFFF0000"/>
        <rFont val="Arial"/>
        <family val="2"/>
      </rPr>
      <t>NEW</t>
    </r>
  </si>
  <si>
    <r>
      <t xml:space="preserve">Copacabana BTX Plastia рабочий состав  </t>
    </r>
    <r>
      <rPr>
        <b/>
        <sz val="16"/>
        <color rgb="FFFF0000"/>
        <rFont val="Calibri (Основной текст)"/>
        <charset val="204"/>
      </rPr>
      <t xml:space="preserve"> NEW</t>
    </r>
  </si>
  <si>
    <r>
      <t xml:space="preserve">Комплект GENOMA Маска интенсивного лечения - 1 л +Активная восстанавливающая сыворотка - 500 мл	</t>
    </r>
    <r>
      <rPr>
        <b/>
        <sz val="16"/>
        <color rgb="FFFF0000"/>
        <rFont val="Calibri (Основной текст)"/>
        <charset val="204"/>
      </rPr>
      <t>NEW</t>
    </r>
  </si>
  <si>
    <t xml:space="preserve">DETOX HEALTH Мягкий очищающий шампунь - 250 мл						</t>
  </si>
  <si>
    <t xml:space="preserve">DETOX HEALTH Увлажняйщий кондиционер - 250 мл					</t>
  </si>
  <si>
    <r>
      <t xml:space="preserve">IQ HAIR Amora Shake (Бразилия) </t>
    </r>
    <r>
      <rPr>
        <b/>
        <sz val="24"/>
        <color rgb="FFFF0000"/>
        <rFont val="Arial"/>
        <family val="2"/>
      </rPr>
      <t>NEW</t>
    </r>
  </si>
  <si>
    <r>
      <t xml:space="preserve">IQ HAIR Buriti Boom (Бразилия) </t>
    </r>
    <r>
      <rPr>
        <b/>
        <sz val="24"/>
        <color rgb="FFFF0000"/>
        <rFont val="Arial"/>
        <family val="2"/>
      </rPr>
      <t>NEW</t>
    </r>
  </si>
  <si>
    <t>IQ Hair Amora Shake Protein  нанопластика 500 мл.</t>
  </si>
  <si>
    <t>IQ Hair Amora Shake Protein  нанопластика 1000 мл.</t>
  </si>
  <si>
    <t>IQ Hair Buriti Boom Betaplastia ботокс 500 мл.</t>
  </si>
  <si>
    <t>IQ Hair Buriti Boom CONCENTRATE Betaplastia ботокс  500 мл.</t>
  </si>
  <si>
    <r>
      <t xml:space="preserve">IQ HAIR Creamy Liss (Бразилия) </t>
    </r>
    <r>
      <rPr>
        <b/>
        <sz val="24"/>
        <color rgb="FFFF0000"/>
        <rFont val="Arial"/>
        <family val="2"/>
      </rPr>
      <t>NEW</t>
    </r>
  </si>
  <si>
    <t>IQ Hair Creamy Liss ACAI keratin кератин 500 мл.</t>
  </si>
  <si>
    <t>IQ Hair Creamy Liss ACAI keratin кератин 1000 мл.</t>
  </si>
  <si>
    <t>IQ Hair Creamy Liss CUPUACU keratin кератин 500 мл.</t>
  </si>
  <si>
    <t>IQ Hair Creamy Liss CUPUACU keratin кератин  1000 мл.</t>
  </si>
  <si>
    <r>
      <t xml:space="preserve">IQ HAIR Jabuticaba Antiox  (Бразилия) </t>
    </r>
    <r>
      <rPr>
        <b/>
        <sz val="24"/>
        <color rgb="FFFF0000"/>
        <rFont val="Arial"/>
        <family val="2"/>
      </rPr>
      <t>NEW</t>
    </r>
  </si>
  <si>
    <t>IQ Hair Jabuticaba Antiox Complex ботокс  500 мл.</t>
  </si>
  <si>
    <r>
      <t xml:space="preserve">IQ Hair Protein 3D  (Бразилия) </t>
    </r>
    <r>
      <rPr>
        <b/>
        <sz val="24"/>
        <color rgb="FFFF0000"/>
        <rFont val="Arial"/>
        <family val="2"/>
      </rPr>
      <t>NEW</t>
    </r>
  </si>
  <si>
    <t>IQ Hair Protein 3D протеиновая подложка  500 мл.</t>
  </si>
  <si>
    <r>
      <t xml:space="preserve">IQ Hair Lipido Protector 3D  (Бразилия) </t>
    </r>
    <r>
      <rPr>
        <b/>
        <sz val="24"/>
        <color rgb="FFFF0000"/>
        <rFont val="Arial"/>
        <family val="2"/>
      </rPr>
      <t>NEW</t>
    </r>
  </si>
  <si>
    <t>IQ Hair Lipido Protector 3D липидная подложка 500 мл.</t>
  </si>
  <si>
    <r>
      <t xml:space="preserve">FELPS RP Premium Profissional (Бразилия) </t>
    </r>
    <r>
      <rPr>
        <b/>
        <sz val="24"/>
        <color rgb="FFFF0000"/>
        <rFont val="Arial"/>
        <family val="2"/>
      </rPr>
      <t>NEW</t>
    </r>
  </si>
  <si>
    <t>Felps RP Premium комплект 500/500 мл.</t>
  </si>
  <si>
    <r>
      <t xml:space="preserve">Felps Okra - Quiabo рабочий состав 300 мл. </t>
    </r>
    <r>
      <rPr>
        <b/>
        <sz val="16"/>
        <color rgb="FFFF0000"/>
        <rFont val="Arial"/>
        <family val="2"/>
      </rPr>
      <t>NEW</t>
    </r>
  </si>
  <si>
    <r>
      <t xml:space="preserve">Felps Okra - Quiabo рабочий состав 1000 мл. </t>
    </r>
    <r>
      <rPr>
        <b/>
        <sz val="16"/>
        <color rgb="FFFF0000"/>
        <rFont val="Arial"/>
        <family val="2"/>
      </rPr>
      <t>NEW</t>
    </r>
  </si>
  <si>
    <r>
      <t xml:space="preserve">Felps XBTX Plastica capilar ботокс 300 гр. </t>
    </r>
    <r>
      <rPr>
        <b/>
        <sz val="16"/>
        <color rgb="FFFF0000"/>
        <rFont val="Arial"/>
        <family val="2"/>
      </rPr>
      <t>NEW</t>
    </r>
  </si>
  <si>
    <r>
      <t xml:space="preserve">Felps SOS Treatment маска 30 гр. </t>
    </r>
    <r>
      <rPr>
        <b/>
        <sz val="16"/>
        <color rgb="FFFF0000"/>
        <rFont val="Arial"/>
        <family val="2"/>
      </rPr>
      <t>NEW</t>
    </r>
  </si>
  <si>
    <r>
      <t xml:space="preserve">Felps Xrepair Power UP Ampoule 15 мл. </t>
    </r>
    <r>
      <rPr>
        <b/>
        <sz val="16"/>
        <color rgb="FFFF0000"/>
        <rFont val="Arial"/>
        <family val="2"/>
      </rPr>
      <t>NEW</t>
    </r>
  </si>
  <si>
    <r>
      <t xml:space="preserve">Felps GOLD Million маска 300 гр. </t>
    </r>
    <r>
      <rPr>
        <b/>
        <sz val="16"/>
        <color rgb="FFFF0000"/>
        <rFont val="Arial"/>
        <family val="2"/>
      </rPr>
      <t>NEW</t>
    </r>
  </si>
  <si>
    <r>
      <t xml:space="preserve">Кератин ZOOM Coffee Straight </t>
    </r>
    <r>
      <rPr>
        <b/>
        <sz val="24"/>
        <color rgb="FFFF0000"/>
        <rFont val="Arial"/>
        <family val="2"/>
      </rPr>
      <t>NEW</t>
    </r>
  </si>
  <si>
    <t>Кератин ZOOM Coffee Straight 500 мл</t>
  </si>
  <si>
    <t>Комплект ZOOM Coffee Straight 3*500</t>
  </si>
  <si>
    <t>Маска ZOOM Coffee Straight 500 мл</t>
  </si>
  <si>
    <t xml:space="preserve"> ZOOM Coffee Straight ШГО 500 мл</t>
  </si>
  <si>
    <r>
      <t xml:space="preserve">ZOOM BioPlastia нанопластика </t>
    </r>
    <r>
      <rPr>
        <b/>
        <sz val="24"/>
        <color rgb="FFFF0000"/>
        <rFont val="Arial"/>
        <family val="2"/>
      </rPr>
      <t>NEW</t>
    </r>
  </si>
  <si>
    <t>Нанопластика ZOOM BioPlastia 500  мл</t>
  </si>
  <si>
    <t>Нанопластика ZOOM BioPlastia 1000  мл</t>
  </si>
  <si>
    <r>
      <t xml:space="preserve">ZOOM BTX DIAMOND ботокс </t>
    </r>
    <r>
      <rPr>
        <b/>
        <sz val="24"/>
        <color rgb="FFFF0000"/>
        <rFont val="Arial"/>
        <family val="2"/>
      </rPr>
      <t>NEW</t>
    </r>
  </si>
  <si>
    <t xml:space="preserve">Ботокс ZOOM BTX DIAMOND 500 мл </t>
  </si>
  <si>
    <t>Ботокс ZOOM BTX DIAMOND 2*500 мл (шампунь и ботокс)</t>
  </si>
  <si>
    <r>
      <t xml:space="preserve">ZOOM OrganoPlastia кератин </t>
    </r>
    <r>
      <rPr>
        <b/>
        <sz val="24"/>
        <color rgb="FFFF0000"/>
        <rFont val="Arial"/>
        <family val="2"/>
      </rPr>
      <t>NEW</t>
    </r>
  </si>
  <si>
    <t>ZOOM OrganoPlastia 500 мл</t>
  </si>
  <si>
    <t xml:space="preserve">ZOOM OrganoPlastia 2*500 мл (Шампунь+кератин) </t>
  </si>
  <si>
    <t>ZOOM OrganoPlastia 1000 мл</t>
  </si>
  <si>
    <r>
      <t xml:space="preserve">ZOOM OrganoPlastia BLOND кератин с пигментом </t>
    </r>
    <r>
      <rPr>
        <b/>
        <sz val="24"/>
        <color rgb="FFFF0000"/>
        <rFont val="Arial"/>
        <family val="2"/>
      </rPr>
      <t>NEW</t>
    </r>
  </si>
  <si>
    <t>ZOOM OrganoPlastia BLOND 500 мл</t>
  </si>
  <si>
    <t>ZOOM OrganoPlastia BLOND 2*500 мл (шамупнь+ кератин)</t>
  </si>
  <si>
    <t>ZOOM OrganoPlastia BLOND 1000 мл</t>
  </si>
  <si>
    <r>
      <t xml:space="preserve">ZOOM  Argan Oils питательный кератин </t>
    </r>
    <r>
      <rPr>
        <b/>
        <sz val="24"/>
        <color rgb="FFFF0000"/>
        <rFont val="Arial"/>
        <family val="2"/>
      </rPr>
      <t>NEW</t>
    </r>
  </si>
  <si>
    <t>ZOOM  Argan Oils 500 мл</t>
  </si>
  <si>
    <t>ZOOM  Argan Oils 2*500 мл (шампунь+кератин)</t>
  </si>
  <si>
    <t xml:space="preserve">ZOOM  Argan Oils 500 мл ШГО </t>
  </si>
  <si>
    <t>ZOOM OrganoPlastia BLOND 500 мл ШГО</t>
  </si>
  <si>
    <t xml:space="preserve">ZOOM OrganoPlastia 500 мл ШГО </t>
  </si>
  <si>
    <t xml:space="preserve">Ботокс ZOOM BTX DIAMOND 500 мл ШГО </t>
  </si>
  <si>
    <t>Комплект Кератин GLOBBER with COLLAGEN 3х500 мл</t>
  </si>
  <si>
    <t>Кератин GLOBBER with COLLAGEN 500 мл</t>
  </si>
  <si>
    <t>Кератин GLOBBER with COLLAGEN 1000 мл</t>
  </si>
  <si>
    <t>Шампунь GLOBBER with COLLAGEN 500 мл</t>
  </si>
  <si>
    <t>Маска GLOBBER with COLLAGEN 500 мл</t>
  </si>
  <si>
    <t>GLOBBER COLLAGEN</t>
  </si>
  <si>
    <r>
      <t xml:space="preserve">SOS-восстановление NATUREZA Banho de Vitamina 500 g </t>
    </r>
    <r>
      <rPr>
        <b/>
        <sz val="16"/>
        <color rgb="FFFF0000"/>
        <rFont val="Calibri (Основной текст)"/>
        <charset val="204"/>
      </rPr>
      <t>NEW</t>
    </r>
  </si>
  <si>
    <t>Кератин NATUREZA CAFE VERDE 500 ml</t>
  </si>
  <si>
    <t>Комплект NATUREZA CACAU DO BRASIL 1000/1000/1000 ml</t>
  </si>
  <si>
    <r>
      <t xml:space="preserve">Комплект NATUREZA CACAU DO BRASIL 500/500/500 ml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</si>
  <si>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Шампунь глубокой очистки NATUREZA CACAU do BRASIL 500 ml 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</si>
  <si>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Маска шелковая NATUREZA CACAU do BRASIL 500 ml </t>
    </r>
    <r>
      <rPr>
        <b/>
        <sz val="16"/>
        <color rgb="FFFF0000"/>
        <rFont val="Calibri (Основной текст)"/>
        <charset val="204"/>
      </rPr>
      <t>NEW</t>
    </r>
  </si>
  <si>
    <t>Комплект NATUREZA Cosmo Power 500/500/500 ml</t>
  </si>
  <si>
    <t>Кератин NATUREZA Cosmo Power 500 ml</t>
  </si>
  <si>
    <t>Шампунь глубокой очистки NATUREZA Cosmo Power 500 ml</t>
  </si>
  <si>
    <t>Маска питательная NATUREZA Cosmo Power 500 ml</t>
  </si>
  <si>
    <t>Кератин NATUREZA Magic Brush (Maracuja) 500 ml</t>
  </si>
  <si>
    <r>
      <t xml:space="preserve">Утюжок EVOQUE Touch Screen широкие пластины VIOLET </t>
    </r>
    <r>
      <rPr>
        <b/>
        <sz val="16"/>
        <color rgb="FFFF0000"/>
        <rFont val="Calibri (Основной текст)"/>
        <charset val="204"/>
      </rPr>
      <t>NEW</t>
    </r>
  </si>
  <si>
    <r>
      <t>Утюжок EVOQUE Touch Screen узкие пластины VIOLET  </t>
    </r>
    <r>
      <rPr>
        <b/>
        <sz val="16"/>
        <color rgb="FFFF0000"/>
        <rFont val="Calibri (Основной текст)"/>
        <charset val="204"/>
      </rPr>
      <t>NEW</t>
    </r>
  </si>
  <si>
    <r>
      <t xml:space="preserve">Комплект GENOMA Маска интенсивного лечения (100 мл) + Активная восстанавливающая сыворотка (50 мл) </t>
    </r>
    <r>
      <rPr>
        <b/>
        <sz val="16"/>
        <color rgb="FFFF0000"/>
        <rFont val="Calibri (Основной текст)"/>
        <charset val="204"/>
      </rPr>
      <t xml:space="preserve">NEW </t>
    </r>
  </si>
  <si>
    <t>IQ Hair Amora Shake Protein  нанопластика</t>
  </si>
  <si>
    <t xml:space="preserve">IQ Hair Buriti Boom Betaplastia ботокс </t>
  </si>
  <si>
    <t xml:space="preserve">IQ Hair Buriti Boom CONCENTRATE Betaplastia ботокс  </t>
  </si>
  <si>
    <t xml:space="preserve">IQ Hair Creamy Liss ACAI keratin кератин </t>
  </si>
  <si>
    <t xml:space="preserve">IQ Hair Creamy Liss CUPUACU keratin кератин </t>
  </si>
  <si>
    <t xml:space="preserve">IQ Hair Jabuticaba Antiox Complex ботокс  </t>
  </si>
  <si>
    <t xml:space="preserve">IQ Hair Protein 3D протеиновая подложка  </t>
  </si>
  <si>
    <t xml:space="preserve">IQ Hair Lipido Protector 3D липидная подложка </t>
  </si>
  <si>
    <t>Felps Okra - Quiabo рабочий состав</t>
  </si>
  <si>
    <t>Кератин ZOOM Coffee Straight</t>
  </si>
  <si>
    <t>Ботокс ZOOM BTX DIAMOND</t>
  </si>
  <si>
    <t>ZOOM OrganoPlastia</t>
  </si>
  <si>
    <t>ZOOM OrganoPlastia BLOND</t>
  </si>
  <si>
    <t xml:space="preserve">ZOOM  Argan Oils </t>
  </si>
  <si>
    <t xml:space="preserve">Комплект GLOBBER with COLLAGEN </t>
  </si>
  <si>
    <t xml:space="preserve">Happy Hair MUST HAVE  (Бразилия) домашняя линия						</t>
  </si>
  <si>
    <t>HH MUST HAVE Home Line шампунь 250 мл</t>
  </si>
  <si>
    <t>HH MUST HAVE Home Line кондиционер 250 мл</t>
  </si>
  <si>
    <t>HH MUST HAVE Home Line маска 250 мл</t>
  </si>
  <si>
    <t>Комплект HH MUST HAVE (шамупнь, кондиционер, маска) 250мл</t>
  </si>
  <si>
    <t>Комплект HH MUST HAVE  (шамупнь, кондиционер) 250мл</t>
  </si>
  <si>
    <t>Комплект HH MUST HAVE  (шамупнь, маска) 250мл</t>
  </si>
  <si>
    <t xml:space="preserve">HH MUST HAVE  шампунь 250 мл ОПТ </t>
  </si>
  <si>
    <t>HH MUST HAVE кондиционер 250 мл ОПТ</t>
  </si>
  <si>
    <t>HH MUST HAVE  маска 250 мл ОПТ</t>
  </si>
  <si>
    <t xml:space="preserve">GLOBBER 					</t>
  </si>
  <si>
    <t xml:space="preserve">Масло аргановое  GLOBBER Argan Oil 50 мл  ОПТ </t>
  </si>
  <si>
    <t xml:space="preserve">Масло аргановое GLOBBES Argan Oil 50 мл </t>
  </si>
  <si>
    <t xml:space="preserve">Масло аргановое GLOBBE Argan Oil 100 мл  </t>
  </si>
  <si>
    <t>ИТОГО IQ HAIR</t>
  </si>
  <si>
    <t>ИТОГО Happy Hair</t>
  </si>
  <si>
    <t>ИТОГО Copacabana</t>
  </si>
  <si>
    <t>ИТОГО FELPS</t>
  </si>
  <si>
    <t>ИТОГО САШЕ</t>
  </si>
  <si>
    <t>ИТОГО Let Me Be</t>
  </si>
  <si>
    <t xml:space="preserve">ИТОГО FOX </t>
  </si>
  <si>
    <t>ИТОГО MAX BLOWOUT</t>
  </si>
  <si>
    <t>ИТОГО VOGUE</t>
  </si>
  <si>
    <t>ИТОГО SOLLER BRASIL</t>
  </si>
  <si>
    <t>ИТОГО AGI MAX Bottox</t>
  </si>
  <si>
    <t>ИТОГО FGZ</t>
  </si>
  <si>
    <t>ИТОГО COIFFER</t>
  </si>
  <si>
    <t>ИТОГО  NATUREZA</t>
  </si>
  <si>
    <t xml:space="preserve">ИТОГО LOVE POTION </t>
  </si>
  <si>
    <t>ИТОГО ZOOM COSMETICS</t>
  </si>
  <si>
    <t>ИТОГО NUANCE</t>
  </si>
  <si>
    <t>ИТОГО ELEMENTS</t>
  </si>
  <si>
    <t>ИТОГО BRASILIAN HAIR</t>
  </si>
  <si>
    <t>ИТОГО BB GLOSS</t>
  </si>
  <si>
    <t>ИТОГО GLOBBER COLLAGEN</t>
  </si>
  <si>
    <t>ИТОГО COLOR US</t>
  </si>
  <si>
    <t xml:space="preserve">ИТОГО Утюжки </t>
  </si>
  <si>
    <t>ИТОГО Расходные материалы</t>
  </si>
  <si>
    <t>ИТОГО Инструменты</t>
  </si>
  <si>
    <t>ИТОГО ДЛЯ ВОЛОС</t>
  </si>
  <si>
    <t>ИТОГО МИНИ ВЕРСИЯ</t>
  </si>
  <si>
    <t>ИТОГО Резинки для волос</t>
  </si>
  <si>
    <t>ИТОГО для лица и тела</t>
  </si>
  <si>
    <t>ИТОГО СР-1</t>
  </si>
  <si>
    <t>ИТОГО САШЕ СР-1</t>
  </si>
  <si>
    <t xml:space="preserve">ИТОГО YBERA </t>
  </si>
  <si>
    <t>ИТОГО ZOOM</t>
  </si>
  <si>
    <t xml:space="preserve">ИТОГО KeraSist </t>
  </si>
  <si>
    <t xml:space="preserve">ИТОГО  NATUREZA </t>
  </si>
  <si>
    <t xml:space="preserve">ИТОГО  GLOBBER   </t>
  </si>
  <si>
    <t>ИТОГО  BB Gloss</t>
  </si>
  <si>
    <t xml:space="preserve">ИТОГО  MoroccanGold </t>
  </si>
  <si>
    <t>количество</t>
  </si>
  <si>
    <t>сумма</t>
  </si>
  <si>
    <t>Felps Brazil Cacau Profissional (Бразилия)</t>
  </si>
  <si>
    <t>Felps Brazil Cacau Botox ботокс 500 гр.</t>
  </si>
  <si>
    <t>Felps Brazil Cacau Botox ботокс 1000 гр.</t>
  </si>
  <si>
    <t>Felps XL Treatment комплект 1000/1000 мл.</t>
  </si>
  <si>
    <t>BB Gloss Collagen Brush</t>
  </si>
  <si>
    <t>BB Gloss Collagen Brush кератин 100 мл</t>
  </si>
  <si>
    <t>BB Gloss Collagen Brush кератин 500 мл</t>
  </si>
  <si>
    <t>BB Gloss Collagen Brush кератин 1000 мл</t>
  </si>
  <si>
    <t>HH Ultrasonic &amp; Infrared узкие пластины, BLUE</t>
  </si>
  <si>
    <t>HH Ultrasonic &amp; Infrared узкие пластины, GREEN</t>
  </si>
  <si>
    <t>HH Ultrasonic &amp; Infrared узкие пластины, PURPLE ROSE</t>
  </si>
  <si>
    <t>HH Ultrasonic &amp; Infrared узкие пластины, VIOLET</t>
  </si>
  <si>
    <t>MZ titanium 1068 утюжок DARK PURPLE (широкие пластины)</t>
  </si>
  <si>
    <t>MZ titanium 1068 утюжок LILIAC  (широкие пластины)</t>
  </si>
  <si>
    <t>MZ titanium 1068 утюжок PURPLE ROSE  (широкие пластины)</t>
  </si>
  <si>
    <t>MZ titanium 1068 утюжок VIOLET (широкие пластины)</t>
  </si>
  <si>
    <t>MZ titanium 1068 утюжок DARK PURPLE (узкие пластины)</t>
  </si>
  <si>
    <t>MZ titanium 1068 утюжок LILIAC  (узкие пластины)</t>
  </si>
  <si>
    <t>MZ titanium 1068 утюжок PURPLE ROSE  (узкие пластины)</t>
  </si>
  <si>
    <t>MZ titanium 1068 утюжок VIOLET (узкие пластины)</t>
  </si>
  <si>
    <t>HH Titanium узкие пластины 8 мм, титан, 232С, оранжевый NEW</t>
  </si>
  <si>
    <t xml:space="preserve">GENOMA Восстанавливающий шампунь - 500 мл							</t>
  </si>
  <si>
    <t xml:space="preserve">GENOMA Маска интенсивного лечения - 500 мл							</t>
  </si>
  <si>
    <t xml:space="preserve">GENOMA Восстанавливающий крем для кутикулы волоса - 500 мл							</t>
  </si>
  <si>
    <t>Комплект пробный GENOMA (50/50/50/50)</t>
  </si>
  <si>
    <t>Комплект пробный GENOMA (100/100/100/100)</t>
  </si>
  <si>
    <r>
      <t xml:space="preserve"> NN шпатель парикмахерский малый </t>
    </r>
    <r>
      <rPr>
        <b/>
        <sz val="16"/>
        <color rgb="FFFF0000"/>
        <rFont val="Calibri (Основной текст)"/>
        <charset val="204"/>
      </rPr>
      <t>NEW</t>
    </r>
  </si>
  <si>
    <t xml:space="preserve">HH Macadamia Moist домашняя линия					</t>
  </si>
  <si>
    <t>HH Macadamia Moist Шампунь безсульфатный 250 мл</t>
  </si>
  <si>
    <t>HH Macadamia Moist Шампунь безсульфатный 250 мл ОПТ</t>
  </si>
  <si>
    <t>HH Macadamia Moist комплект шампунь, кондиционер, маска 250мл</t>
  </si>
  <si>
    <t>HH Macadamia Moist Кондиционер  250 мл</t>
  </si>
  <si>
    <t>HH Macadamia Moist Кондиционер 250 мл ОПТ</t>
  </si>
  <si>
    <t>HH Macadamia Moist Маска  250мл</t>
  </si>
  <si>
    <t>HH Macadamia Moist Маска 250мл ОПТ</t>
  </si>
  <si>
    <t xml:space="preserve">Happy Hair Wake Up Hair (Бразилия) домашняя линия						</t>
  </si>
  <si>
    <t>HH Wake Up Hair шампунь 250 мл</t>
  </si>
  <si>
    <t>HH Wake Up Hair маска 250 мл</t>
  </si>
  <si>
    <t xml:space="preserve">HH Wake Up Hair шампунь 250 мл ОПТ </t>
  </si>
  <si>
    <t xml:space="preserve">HH Wake Up Hair маска 250 мл ОПТ </t>
  </si>
  <si>
    <t>Комплект HH Macadamia Moist (шамупнь, кондиционер) 250мл</t>
  </si>
  <si>
    <t>Комплект HH Macadamia Moist  (шамупнь, маска) 250мл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</si>
</sst>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Br&quot;_-;\-* #,##0.00\ &quot;Br&quot;_-;_-* &quot;-&quot;??\ &quot;Br&quot;_-;_-@_-"/>
  </numFmts>
  <fonts count="104">
    <font>
      <sz val="10"/>
      <name val="Arial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6"/>
      <color indexed="18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sz val="16"/>
      <name val="Arial"/>
      <family val="2"/>
      <charset val="204"/>
    </font>
    <font>
      <sz val="16"/>
      <name val="Arial"/>
      <family val="2"/>
      <charset val="204"/>
    </font>
    <font>
      <b/>
      <sz val="12"/>
      <color indexed="6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8"/>
      <color theme="4" tint="-0.499984740745262"/>
      <name val="Arial"/>
      <family val="2"/>
      <charset val="204"/>
    </font>
    <font>
      <sz val="18"/>
      <color theme="4" tint="-0.499984740745262"/>
      <name val="Arial"/>
      <family val="2"/>
      <charset val="204"/>
    </font>
    <font>
      <b/>
      <sz val="16"/>
      <color theme="8" tint="-0.499984740745262"/>
      <name val="Arial"/>
      <family val="2"/>
      <charset val="204"/>
    </font>
    <font>
      <sz val="16"/>
      <name val="Arial"/>
      <family val="2"/>
    </font>
    <font>
      <b/>
      <sz val="12"/>
      <color rgb="FFFF0000"/>
      <name val="Arial"/>
      <family val="2"/>
      <charset val="204"/>
    </font>
    <font>
      <sz val="18"/>
      <name val="Arial"/>
      <family val="2"/>
      <charset val="204"/>
    </font>
    <font>
      <b/>
      <sz val="26"/>
      <color theme="1"/>
      <name val="Arial"/>
      <family val="2"/>
      <charset val="204"/>
    </font>
    <font>
      <sz val="10"/>
      <name val="Arial"/>
      <family val="2"/>
    </font>
    <font>
      <b/>
      <sz val="18"/>
      <color indexed="60"/>
      <name val="Arial"/>
      <family val="2"/>
      <charset val="204"/>
    </font>
    <font>
      <sz val="16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b/>
      <sz val="18"/>
      <color indexed="18"/>
      <name val="Arial"/>
      <family val="2"/>
    </font>
    <font>
      <b/>
      <sz val="18"/>
      <color rgb="FF002060"/>
      <name val="Arial"/>
      <family val="2"/>
    </font>
    <font>
      <b/>
      <sz val="16"/>
      <name val="Arial"/>
      <family val="2"/>
    </font>
    <font>
      <b/>
      <sz val="26"/>
      <color indexed="18"/>
      <name val="Arial"/>
      <family val="2"/>
      <charset val="204"/>
    </font>
    <font>
      <u/>
      <sz val="16"/>
      <color indexed="12"/>
      <name val="Arial"/>
      <family val="2"/>
    </font>
    <font>
      <b/>
      <sz val="16"/>
      <color rgb="FFC00000"/>
      <name val="Arial"/>
      <family val="2"/>
    </font>
    <font>
      <b/>
      <sz val="16"/>
      <color indexed="60"/>
      <name val="Arial"/>
      <family val="2"/>
    </font>
    <font>
      <b/>
      <sz val="16"/>
      <color indexed="18"/>
      <name val="Arial"/>
      <family val="2"/>
    </font>
    <font>
      <b/>
      <sz val="16"/>
      <color rgb="FFFF0000"/>
      <name val="Arial"/>
      <family val="2"/>
    </font>
    <font>
      <b/>
      <sz val="18"/>
      <color rgb="FFC00000"/>
      <name val="Arial"/>
      <family val="2"/>
      <charset val="204"/>
    </font>
    <font>
      <b/>
      <sz val="18"/>
      <color theme="8" tint="-0.499984740745262"/>
      <name val="Arial"/>
      <family val="2"/>
      <charset val="204"/>
    </font>
    <font>
      <b/>
      <sz val="14"/>
      <color rgb="FF002060"/>
      <name val="Arial"/>
      <family val="2"/>
    </font>
    <font>
      <u/>
      <sz val="18"/>
      <color indexed="12"/>
      <name val="Arial"/>
      <family val="2"/>
    </font>
    <font>
      <sz val="18"/>
      <color indexed="8"/>
      <name val="Arial"/>
      <family val="2"/>
    </font>
    <font>
      <b/>
      <sz val="18"/>
      <color rgb="FFC00000"/>
      <name val="Arial"/>
      <family val="2"/>
    </font>
    <font>
      <sz val="18"/>
      <color theme="1"/>
      <name val="Arial"/>
      <family val="2"/>
    </font>
    <font>
      <b/>
      <sz val="18"/>
      <color indexed="60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48"/>
      <color theme="7" tint="0.59999389629810485"/>
      <name val="Arial"/>
      <family val="2"/>
      <charset val="204"/>
    </font>
    <font>
      <b/>
      <sz val="26"/>
      <color indexed="18"/>
      <name val="Arial"/>
      <family val="2"/>
    </font>
    <font>
      <sz val="26"/>
      <name val="Arial"/>
      <family val="2"/>
    </font>
    <font>
      <b/>
      <sz val="26"/>
      <color rgb="FF002060"/>
      <name val="Arial"/>
      <family val="2"/>
    </font>
    <font>
      <sz val="20"/>
      <name val="Arial"/>
      <family val="2"/>
    </font>
    <font>
      <b/>
      <sz val="72"/>
      <color theme="1"/>
      <name val="Arial"/>
      <family val="2"/>
    </font>
    <font>
      <b/>
      <sz val="22"/>
      <color theme="8" tint="-0.499984740745262"/>
      <name val="Arial"/>
      <family val="2"/>
    </font>
    <font>
      <b/>
      <sz val="28"/>
      <color rgb="FF0070C0"/>
      <name val="Arial"/>
      <family val="2"/>
    </font>
    <font>
      <b/>
      <sz val="22"/>
      <color rgb="FF002060"/>
      <name val="Arial"/>
      <family val="2"/>
    </font>
    <font>
      <b/>
      <sz val="22"/>
      <color rgb="FFFF0000"/>
      <name val="Arial"/>
      <family val="2"/>
    </font>
    <font>
      <b/>
      <sz val="10"/>
      <name val="Arial"/>
      <family val="2"/>
    </font>
    <font>
      <b/>
      <sz val="36"/>
      <color theme="4" tint="-0.249977111117893"/>
      <name val="Arial"/>
      <family val="2"/>
    </font>
    <font>
      <sz val="18"/>
      <color theme="4" tint="-0.249977111117893"/>
      <name val="Arial"/>
      <family val="2"/>
    </font>
    <font>
      <b/>
      <sz val="28"/>
      <color indexed="18"/>
      <name val="Arial"/>
      <family val="2"/>
    </font>
    <font>
      <b/>
      <sz val="10"/>
      <color theme="3"/>
      <name val="Arial"/>
      <family val="2"/>
    </font>
    <font>
      <b/>
      <sz val="16"/>
      <color rgb="FF002060"/>
      <name val="Arial"/>
      <family val="2"/>
    </font>
    <font>
      <b/>
      <sz val="16"/>
      <color theme="3"/>
      <name val="Arial"/>
      <family val="2"/>
    </font>
    <font>
      <b/>
      <sz val="20"/>
      <color theme="4" tint="-0.249977111117893"/>
      <name val="Arial"/>
      <family val="2"/>
    </font>
    <font>
      <sz val="16"/>
      <color theme="1"/>
      <name val="Calibri"/>
      <family val="2"/>
      <charset val="204"/>
      <scheme val="minor"/>
    </font>
    <font>
      <b/>
      <sz val="28"/>
      <color rgb="FF002060"/>
      <name val="Arial"/>
      <family val="2"/>
    </font>
    <font>
      <b/>
      <sz val="16"/>
      <color theme="5" tint="-0.499984740745262"/>
      <name val="Arial"/>
      <family val="2"/>
    </font>
    <font>
      <sz val="16"/>
      <color theme="4" tint="-0.249977111117893"/>
      <name val="Arial"/>
      <family val="2"/>
    </font>
    <font>
      <sz val="16"/>
      <color rgb="FFC00000"/>
      <name val="Arial"/>
      <family val="2"/>
    </font>
    <font>
      <b/>
      <sz val="24"/>
      <color rgb="FF002060"/>
      <name val="Arial"/>
      <family val="2"/>
    </font>
    <font>
      <b/>
      <sz val="22"/>
      <color indexed="18"/>
      <name val="Arial"/>
      <family val="2"/>
    </font>
    <font>
      <b/>
      <sz val="22"/>
      <color theme="1"/>
      <name val="Arial"/>
      <family val="2"/>
    </font>
    <font>
      <b/>
      <sz val="24"/>
      <color theme="5" tint="-0.499984740745262"/>
      <name val="Calibri"/>
      <family val="2"/>
      <scheme val="minor"/>
    </font>
    <font>
      <b/>
      <sz val="24"/>
      <color rgb="FF993300"/>
      <name val="Arial"/>
      <family val="2"/>
    </font>
    <font>
      <b/>
      <sz val="22"/>
      <color indexed="60"/>
      <name val="Arial"/>
      <family val="2"/>
    </font>
    <font>
      <b/>
      <sz val="24"/>
      <color theme="8" tint="-0.499984740745262"/>
      <name val="Arial"/>
      <family val="2"/>
    </font>
    <font>
      <b/>
      <sz val="24"/>
      <color rgb="FFFF0000"/>
      <name val="Arial"/>
      <family val="2"/>
    </font>
    <font>
      <b/>
      <sz val="24"/>
      <color theme="8" tint="-0.499984740745262"/>
      <name val="Arial"/>
      <family val="2"/>
      <charset val="204"/>
    </font>
    <font>
      <b/>
      <sz val="22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6"/>
      <color rgb="FFFF0000"/>
      <name val="Calibri (Основной текст)"/>
      <charset val="204"/>
    </font>
    <font>
      <b/>
      <sz val="22"/>
      <color rgb="FF002060"/>
      <name val="Calibri"/>
      <family val="2"/>
      <scheme val="minor"/>
    </font>
    <font>
      <b/>
      <sz val="22"/>
      <color rgb="FF002060"/>
      <name val="Calibri"/>
      <family val="2"/>
      <charset val="204"/>
      <scheme val="minor"/>
    </font>
    <font>
      <b/>
      <sz val="22"/>
      <color theme="8" tint="-0.499984740745262"/>
      <name val="Calibri"/>
      <family val="2"/>
      <charset val="204"/>
      <scheme val="minor"/>
    </font>
    <font>
      <b/>
      <sz val="16"/>
      <color rgb="FF993300"/>
      <name val="Arial"/>
      <family val="2"/>
      <charset val="204"/>
    </font>
    <font>
      <b/>
      <sz val="16"/>
      <color indexed="60"/>
      <name val="Arial"/>
      <family val="2"/>
      <charset val="204"/>
    </font>
    <font>
      <b/>
      <sz val="16"/>
      <color indexed="8"/>
      <name val="Arial Narrow"/>
      <family val="2"/>
      <charset val="204"/>
    </font>
    <font>
      <b/>
      <sz val="16"/>
      <color rgb="FFC00000"/>
      <name val="Arial"/>
      <family val="2"/>
      <charset val="204"/>
    </font>
    <font>
      <sz val="16"/>
      <color theme="4" tint="-0.249977111117893"/>
      <name val="Arial"/>
      <family val="2"/>
      <charset val="204"/>
    </font>
    <font>
      <sz val="48"/>
      <color theme="1"/>
      <name val="Calibri"/>
      <family val="2"/>
      <charset val="204"/>
      <scheme val="minor"/>
    </font>
    <font>
      <b/>
      <sz val="48"/>
      <color theme="1"/>
      <name val="Arial"/>
      <family val="2"/>
      <charset val="204"/>
    </font>
    <font>
      <b/>
      <sz val="24"/>
      <color theme="8" tint="-0.499984740745262"/>
      <name val="Calibri"/>
      <family val="2"/>
      <scheme val="minor"/>
    </font>
    <font>
      <b/>
      <u/>
      <sz val="16"/>
      <color indexed="12"/>
      <name val="Arial"/>
      <family val="2"/>
    </font>
    <font>
      <b/>
      <sz val="16"/>
      <color rgb="FF00B050"/>
      <name val="Arial"/>
      <family val="2"/>
    </font>
    <font>
      <sz val="20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20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theme="8" tint="-0.49998474074526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rgb="FFC2D69B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C2D69B"/>
      </patternFill>
    </fill>
    <fill>
      <patternFill patternType="solid">
        <fgColor theme="6" tint="0.79998168889431442"/>
        <bgColor rgb="FFFFC000"/>
      </patternFill>
    </fill>
    <fill>
      <patternFill patternType="solid">
        <fgColor theme="6" tint="0.79998168889431442"/>
        <bgColor rgb="FFC2D69B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  <xf numFmtId="0" fontId="26" fillId="0" borderId="0" applyBorder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</cellStyleXfs>
  <cellXfs count="709">
    <xf numFmtId="0" fontId="0" fillId="0" borderId="0" xfId="0"/>
    <xf numFmtId="0" fontId="0" fillId="0" borderId="0" xfId="0" applyBorder="1"/>
    <xf numFmtId="0" fontId="9" fillId="0" borderId="0" xfId="0" applyFont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2" borderId="0" xfId="0" applyFill="1"/>
    <xf numFmtId="0" fontId="10" fillId="2" borderId="1" xfId="0" applyFont="1" applyFill="1" applyBorder="1" applyAlignment="1">
      <alignment horizontal="center"/>
    </xf>
    <xf numFmtId="0" fontId="0" fillId="2" borderId="0" xfId="0" applyFill="1" applyBorder="1"/>
    <xf numFmtId="3" fontId="10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3" fillId="3" borderId="0" xfId="0" applyFont="1" applyFill="1"/>
    <xf numFmtId="0" fontId="10" fillId="3" borderId="1" xfId="0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0" fillId="4" borderId="0" xfId="0" applyFill="1"/>
    <xf numFmtId="0" fontId="13" fillId="4" borderId="0" xfId="0" applyFont="1" applyFill="1"/>
    <xf numFmtId="3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21" fillId="0" borderId="0" xfId="0" applyFont="1"/>
    <xf numFmtId="0" fontId="13" fillId="0" borderId="0" xfId="0" applyFont="1" applyFill="1"/>
    <xf numFmtId="0" fontId="22" fillId="0" borderId="0" xfId="0" applyFont="1" applyAlignment="1">
      <alignment horizontal="right"/>
    </xf>
    <xf numFmtId="0" fontId="11" fillId="5" borderId="1" xfId="0" applyFont="1" applyFill="1" applyBorder="1" applyAlignment="1">
      <alignment horizontal="center" wrapText="1"/>
    </xf>
    <xf numFmtId="0" fontId="0" fillId="0" borderId="3" xfId="0" applyFill="1" applyBorder="1"/>
    <xf numFmtId="0" fontId="20" fillId="5" borderId="3" xfId="0" applyFont="1" applyFill="1" applyBorder="1" applyAlignment="1">
      <alignment horizontal="center" wrapText="1"/>
    </xf>
    <xf numFmtId="0" fontId="11" fillId="5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15" fillId="5" borderId="1" xfId="0" applyNumberFormat="1" applyFont="1" applyFill="1" applyBorder="1" applyAlignment="1">
      <alignment horizontal="center" wrapText="1"/>
    </xf>
    <xf numFmtId="0" fontId="9" fillId="3" borderId="3" xfId="0" applyNumberFormat="1" applyFont="1" applyFill="1" applyBorder="1" applyAlignment="1">
      <alignment horizontal="center" wrapText="1"/>
    </xf>
    <xf numFmtId="0" fontId="9" fillId="3" borderId="1" xfId="0" applyNumberFormat="1" applyFont="1" applyFill="1" applyBorder="1" applyAlignment="1">
      <alignment horizontal="center"/>
    </xf>
    <xf numFmtId="0" fontId="20" fillId="5" borderId="3" xfId="0" applyNumberFormat="1" applyFont="1" applyFill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wrapText="1"/>
    </xf>
    <xf numFmtId="0" fontId="9" fillId="3" borderId="2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3" borderId="3" xfId="2" applyNumberFormat="1" applyFont="1" applyFill="1" applyBorder="1" applyAlignment="1">
      <alignment horizontal="center" wrapText="1"/>
    </xf>
    <xf numFmtId="0" fontId="9" fillId="3" borderId="1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0" fillId="0" borderId="17" xfId="0" applyBorder="1"/>
    <xf numFmtId="1" fontId="9" fillId="3" borderId="1" xfId="0" applyNumberFormat="1" applyFont="1" applyFill="1" applyBorder="1" applyAlignment="1">
      <alignment horizontal="center" wrapText="1"/>
    </xf>
    <xf numFmtId="1" fontId="9" fillId="3" borderId="11" xfId="0" applyNumberFormat="1" applyFont="1" applyFill="1" applyBorder="1" applyAlignment="1">
      <alignment horizontal="center" wrapText="1"/>
    </xf>
    <xf numFmtId="0" fontId="0" fillId="0" borderId="1" xfId="0" applyBorder="1"/>
    <xf numFmtId="3" fontId="9" fillId="3" borderId="8" xfId="0" applyNumberFormat="1" applyFont="1" applyFill="1" applyBorder="1" applyAlignment="1">
      <alignment horizontal="center"/>
    </xf>
    <xf numFmtId="0" fontId="9" fillId="3" borderId="8" xfId="0" applyNumberFormat="1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 wrapText="1"/>
    </xf>
    <xf numFmtId="0" fontId="9" fillId="3" borderId="31" xfId="0" applyFont="1" applyFill="1" applyBorder="1" applyAlignment="1">
      <alignment horizontal="center"/>
    </xf>
    <xf numFmtId="0" fontId="9" fillId="3" borderId="8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3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27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6" xfId="0" applyFill="1" applyBorder="1"/>
    <xf numFmtId="0" fontId="0" fillId="0" borderId="8" xfId="0" applyBorder="1"/>
    <xf numFmtId="0" fontId="0" fillId="7" borderId="40" xfId="0" applyFill="1" applyBorder="1"/>
    <xf numFmtId="0" fontId="27" fillId="7" borderId="4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wrapText="1"/>
    </xf>
    <xf numFmtId="0" fontId="12" fillId="3" borderId="3" xfId="0" applyNumberFormat="1" applyFont="1" applyFill="1" applyBorder="1" applyAlignment="1">
      <alignment horizontal="center" wrapText="1"/>
    </xf>
    <xf numFmtId="0" fontId="12" fillId="3" borderId="1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3" xfId="0" applyBorder="1"/>
    <xf numFmtId="0" fontId="12" fillId="3" borderId="8" xfId="0" applyNumberFormat="1" applyFont="1" applyFill="1" applyBorder="1" applyAlignment="1">
      <alignment horizontal="center" wrapText="1"/>
    </xf>
    <xf numFmtId="0" fontId="0" fillId="0" borderId="41" xfId="0" applyFill="1" applyBorder="1"/>
    <xf numFmtId="0" fontId="0" fillId="0" borderId="41" xfId="0" applyBorder="1"/>
    <xf numFmtId="0" fontId="16" fillId="0" borderId="0" xfId="0" applyFont="1" applyFill="1" applyBorder="1" applyAlignment="1">
      <alignment vertical="center"/>
    </xf>
    <xf numFmtId="1" fontId="45" fillId="5" borderId="1" xfId="0" applyNumberFormat="1" applyFont="1" applyFill="1" applyBorder="1" applyAlignment="1">
      <alignment horizontal="center" wrapText="1"/>
    </xf>
    <xf numFmtId="1" fontId="45" fillId="5" borderId="1" xfId="0" applyNumberFormat="1" applyFont="1" applyFill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 wrapText="1"/>
    </xf>
    <xf numFmtId="1" fontId="43" fillId="5" borderId="1" xfId="0" applyNumberFormat="1" applyFont="1" applyFill="1" applyBorder="1" applyAlignment="1">
      <alignment horizontal="center" wrapText="1"/>
    </xf>
    <xf numFmtId="1" fontId="28" fillId="3" borderId="1" xfId="0" applyNumberFormat="1" applyFont="1" applyFill="1" applyBorder="1" applyAlignment="1">
      <alignment horizontal="center"/>
    </xf>
    <xf numFmtId="1" fontId="28" fillId="0" borderId="0" xfId="0" applyNumberFormat="1" applyFont="1"/>
    <xf numFmtId="1" fontId="28" fillId="3" borderId="3" xfId="0" applyNumberFormat="1" applyFont="1" applyFill="1" applyBorder="1" applyAlignment="1">
      <alignment horizontal="center" wrapText="1"/>
    </xf>
    <xf numFmtId="1" fontId="28" fillId="3" borderId="2" xfId="0" applyNumberFormat="1" applyFont="1" applyFill="1" applyBorder="1" applyAlignment="1">
      <alignment horizontal="center" wrapText="1"/>
    </xf>
    <xf numFmtId="1" fontId="47" fillId="5" borderId="1" xfId="0" applyNumberFormat="1" applyFont="1" applyFill="1" applyBorder="1" applyAlignment="1">
      <alignment horizontal="center" wrapText="1"/>
    </xf>
    <xf numFmtId="1" fontId="44" fillId="0" borderId="1" xfId="0" applyNumberFormat="1" applyFont="1" applyFill="1" applyBorder="1" applyAlignment="1">
      <alignment horizontal="center" wrapText="1"/>
    </xf>
    <xf numFmtId="1" fontId="45" fillId="0" borderId="1" xfId="0" applyNumberFormat="1" applyFont="1" applyFill="1" applyBorder="1" applyAlignment="1">
      <alignment horizontal="center" wrapText="1"/>
    </xf>
    <xf numFmtId="1" fontId="28" fillId="0" borderId="1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 wrapText="1"/>
    </xf>
    <xf numFmtId="1" fontId="28" fillId="3" borderId="41" xfId="0" applyNumberFormat="1" applyFont="1" applyFill="1" applyBorder="1" applyAlignment="1">
      <alignment horizontal="center" wrapText="1"/>
    </xf>
    <xf numFmtId="1" fontId="28" fillId="3" borderId="20" xfId="0" applyNumberFormat="1" applyFont="1" applyFill="1" applyBorder="1" applyAlignment="1">
      <alignment horizontal="center" wrapText="1"/>
    </xf>
    <xf numFmtId="1" fontId="28" fillId="3" borderId="41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 wrapText="1"/>
    </xf>
    <xf numFmtId="1" fontId="28" fillId="0" borderId="20" xfId="0" applyNumberFormat="1" applyFont="1" applyFill="1" applyBorder="1" applyAlignment="1">
      <alignment horizontal="center" wrapText="1"/>
    </xf>
    <xf numFmtId="1" fontId="28" fillId="0" borderId="20" xfId="0" applyNumberFormat="1" applyFont="1" applyFill="1" applyBorder="1" applyAlignment="1">
      <alignment horizontal="center"/>
    </xf>
    <xf numFmtId="1" fontId="28" fillId="3" borderId="48" xfId="0" applyNumberFormat="1" applyFont="1" applyFill="1" applyBorder="1" applyAlignment="1">
      <alignment horizontal="center" wrapText="1"/>
    </xf>
    <xf numFmtId="1" fontId="28" fillId="3" borderId="46" xfId="0" applyNumberFormat="1" applyFont="1" applyFill="1" applyBorder="1" applyAlignment="1">
      <alignment horizontal="center" wrapText="1"/>
    </xf>
    <xf numFmtId="1" fontId="43" fillId="8" borderId="1" xfId="0" applyNumberFormat="1" applyFont="1" applyFill="1" applyBorder="1" applyAlignment="1">
      <alignment horizontal="center" wrapText="1"/>
    </xf>
    <xf numFmtId="1" fontId="49" fillId="3" borderId="0" xfId="0" applyNumberFormat="1" applyFont="1" applyFill="1" applyBorder="1" applyAlignment="1">
      <alignment horizontal="center"/>
    </xf>
    <xf numFmtId="1" fontId="62" fillId="12" borderId="41" xfId="0" applyNumberFormat="1" applyFont="1" applyFill="1" applyBorder="1" applyAlignment="1">
      <alignment horizontal="center" wrapText="1"/>
    </xf>
    <xf numFmtId="1" fontId="62" fillId="12" borderId="41" xfId="0" applyNumberFormat="1" applyFont="1" applyFill="1" applyBorder="1" applyAlignment="1">
      <alignment horizontal="center"/>
    </xf>
    <xf numFmtId="1" fontId="28" fillId="10" borderId="41" xfId="0" applyNumberFormat="1" applyFont="1" applyFill="1" applyBorder="1" applyAlignment="1">
      <alignment horizontal="center" wrapText="1"/>
    </xf>
    <xf numFmtId="1" fontId="28" fillId="10" borderId="41" xfId="0" applyNumberFormat="1" applyFont="1" applyFill="1" applyBorder="1" applyAlignment="1">
      <alignment horizontal="center"/>
    </xf>
    <xf numFmtId="0" fontId="61" fillId="8" borderId="47" xfId="0" applyFont="1" applyFill="1" applyBorder="1" applyAlignment="1">
      <alignment vertical="center"/>
    </xf>
    <xf numFmtId="1" fontId="28" fillId="3" borderId="13" xfId="0" applyNumberFormat="1" applyFont="1" applyFill="1" applyBorder="1" applyAlignment="1">
      <alignment horizontal="center" wrapText="1"/>
    </xf>
    <xf numFmtId="1" fontId="44" fillId="0" borderId="48" xfId="0" applyNumberFormat="1" applyFont="1" applyFill="1" applyBorder="1" applyAlignment="1">
      <alignment horizontal="center" wrapText="1"/>
    </xf>
    <xf numFmtId="1" fontId="28" fillId="3" borderId="48" xfId="0" applyNumberFormat="1" applyFont="1" applyFill="1" applyBorder="1" applyAlignment="1">
      <alignment horizontal="center"/>
    </xf>
    <xf numFmtId="0" fontId="23" fillId="7" borderId="40" xfId="0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3" fillId="7" borderId="40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64" fillId="14" borderId="1" xfId="0" applyFont="1" applyFill="1" applyBorder="1" applyAlignment="1">
      <alignment horizontal="center" vertical="center"/>
    </xf>
    <xf numFmtId="0" fontId="64" fillId="14" borderId="20" xfId="0" applyFont="1" applyFill="1" applyBorder="1" applyAlignment="1">
      <alignment horizontal="center" vertical="center"/>
    </xf>
    <xf numFmtId="0" fontId="60" fillId="14" borderId="41" xfId="0" applyFont="1" applyFill="1" applyBorder="1" applyAlignment="1">
      <alignment horizontal="center" vertical="center"/>
    </xf>
    <xf numFmtId="0" fontId="64" fillId="14" borderId="3" xfId="0" applyFont="1" applyFill="1" applyBorder="1" applyAlignment="1">
      <alignment horizontal="center" vertical="center"/>
    </xf>
    <xf numFmtId="0" fontId="60" fillId="10" borderId="41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wrapText="1"/>
    </xf>
    <xf numFmtId="0" fontId="11" fillId="5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9" fillId="3" borderId="0" xfId="0" applyNumberFormat="1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5" borderId="0" xfId="0" applyFont="1" applyFill="1" applyBorder="1" applyAlignment="1"/>
    <xf numFmtId="0" fontId="16" fillId="5" borderId="0" xfId="0" applyNumberFormat="1" applyFont="1" applyFill="1" applyBorder="1" applyAlignment="1"/>
    <xf numFmtId="1" fontId="28" fillId="3" borderId="53" xfId="0" applyNumberFormat="1" applyFont="1" applyFill="1" applyBorder="1" applyAlignment="1">
      <alignment horizontal="center" wrapText="1"/>
    </xf>
    <xf numFmtId="1" fontId="44" fillId="0" borderId="53" xfId="0" applyNumberFormat="1" applyFont="1" applyFill="1" applyBorder="1" applyAlignment="1">
      <alignment horizontal="center" wrapText="1"/>
    </xf>
    <xf numFmtId="1" fontId="28" fillId="3" borderId="55" xfId="0" applyNumberFormat="1" applyFont="1" applyFill="1" applyBorder="1" applyAlignment="1">
      <alignment horizontal="center" wrapText="1"/>
    </xf>
    <xf numFmtId="1" fontId="44" fillId="0" borderId="55" xfId="0" applyNumberFormat="1" applyFont="1" applyFill="1" applyBorder="1" applyAlignment="1">
      <alignment horizontal="center" wrapText="1"/>
    </xf>
    <xf numFmtId="1" fontId="28" fillId="3" borderId="53" xfId="0" applyNumberFormat="1" applyFont="1" applyFill="1" applyBorder="1" applyAlignment="1">
      <alignment horizontal="center"/>
    </xf>
    <xf numFmtId="1" fontId="28" fillId="0" borderId="55" xfId="0" applyNumberFormat="1" applyFont="1" applyBorder="1"/>
    <xf numFmtId="1" fontId="54" fillId="0" borderId="53" xfId="0" applyNumberFormat="1" applyFont="1" applyBorder="1"/>
    <xf numFmtId="0" fontId="9" fillId="3" borderId="53" xfId="0" applyFont="1" applyFill="1" applyBorder="1" applyAlignment="1">
      <alignment horizontal="center"/>
    </xf>
    <xf numFmtId="0" fontId="9" fillId="3" borderId="48" xfId="0" applyNumberFormat="1" applyFont="1" applyFill="1" applyBorder="1" applyAlignment="1">
      <alignment horizontal="center" wrapText="1"/>
    </xf>
    <xf numFmtId="0" fontId="9" fillId="3" borderId="55" xfId="0" applyFont="1" applyFill="1" applyBorder="1" applyAlignment="1">
      <alignment horizontal="center"/>
    </xf>
    <xf numFmtId="0" fontId="9" fillId="3" borderId="55" xfId="0" applyNumberFormat="1" applyFont="1" applyFill="1" applyBorder="1" applyAlignment="1">
      <alignment horizontal="center" wrapText="1"/>
    </xf>
    <xf numFmtId="0" fontId="64" fillId="14" borderId="53" xfId="0" applyFont="1" applyFill="1" applyBorder="1" applyAlignment="1">
      <alignment horizontal="center" vertical="center"/>
    </xf>
    <xf numFmtId="0" fontId="65" fillId="14" borderId="53" xfId="0" applyFont="1" applyFill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3" xfId="0" applyBorder="1"/>
    <xf numFmtId="0" fontId="0" fillId="10" borderId="53" xfId="0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15" borderId="40" xfId="0" applyFont="1" applyFill="1" applyBorder="1" applyAlignment="1">
      <alignment horizontal="center" vertical="center"/>
    </xf>
    <xf numFmtId="0" fontId="18" fillId="14" borderId="53" xfId="0" applyFont="1" applyFill="1" applyBorder="1" applyAlignment="1">
      <alignment horizontal="center" vertical="center" wrapText="1"/>
    </xf>
    <xf numFmtId="0" fontId="18" fillId="14" borderId="48" xfId="0" applyFont="1" applyFill="1" applyBorder="1" applyAlignment="1">
      <alignment horizontal="center" vertical="center" wrapText="1"/>
    </xf>
    <xf numFmtId="0" fontId="19" fillId="12" borderId="53" xfId="0" applyFont="1" applyFill="1" applyBorder="1" applyAlignment="1">
      <alignment horizontal="center" vertical="center"/>
    </xf>
    <xf numFmtId="1" fontId="28" fillId="3" borderId="20" xfId="0" applyNumberFormat="1" applyFont="1" applyFill="1" applyBorder="1" applyAlignment="1">
      <alignment horizontal="center"/>
    </xf>
    <xf numFmtId="1" fontId="28" fillId="3" borderId="47" xfId="0" applyNumberFormat="1" applyFont="1" applyFill="1" applyBorder="1" applyAlignment="1">
      <alignment horizontal="center" wrapText="1"/>
    </xf>
    <xf numFmtId="0" fontId="42" fillId="0" borderId="53" xfId="3" applyFont="1" applyFill="1" applyBorder="1" applyAlignment="1">
      <alignment horizontal="center" vertical="center"/>
    </xf>
    <xf numFmtId="0" fontId="67" fillId="0" borderId="53" xfId="0" applyFont="1" applyFill="1" applyBorder="1" applyAlignment="1">
      <alignment vertical="center"/>
    </xf>
    <xf numFmtId="1" fontId="28" fillId="3" borderId="14" xfId="0" applyNumberFormat="1" applyFont="1" applyFill="1" applyBorder="1" applyAlignment="1">
      <alignment horizontal="center" wrapText="1"/>
    </xf>
    <xf numFmtId="1" fontId="28" fillId="3" borderId="14" xfId="0" applyNumberFormat="1" applyFont="1" applyFill="1" applyBorder="1" applyAlignment="1">
      <alignment horizontal="center"/>
    </xf>
    <xf numFmtId="0" fontId="0" fillId="0" borderId="20" xfId="0" applyBorder="1"/>
    <xf numFmtId="0" fontId="0" fillId="10" borderId="20" xfId="0" applyFill="1" applyBorder="1" applyAlignment="1">
      <alignment horizontal="center" vertical="center"/>
    </xf>
    <xf numFmtId="0" fontId="12" fillId="3" borderId="53" xfId="0" applyNumberFormat="1" applyFont="1" applyFill="1" applyBorder="1" applyAlignment="1">
      <alignment horizontal="center" wrapText="1"/>
    </xf>
    <xf numFmtId="0" fontId="0" fillId="0" borderId="53" xfId="0" applyFill="1" applyBorder="1" applyAlignment="1">
      <alignment horizontal="center"/>
    </xf>
    <xf numFmtId="0" fontId="67" fillId="0" borderId="47" xfId="0" applyFont="1" applyFill="1" applyBorder="1" applyAlignment="1">
      <alignment vertical="center"/>
    </xf>
    <xf numFmtId="0" fontId="68" fillId="18" borderId="0" xfId="4" applyFont="1"/>
    <xf numFmtId="0" fontId="68" fillId="18" borderId="1" xfId="4" applyFont="1" applyBorder="1" applyAlignment="1">
      <alignment horizontal="center"/>
    </xf>
    <xf numFmtId="0" fontId="68" fillId="18" borderId="1" xfId="4" applyFont="1" applyBorder="1"/>
    <xf numFmtId="0" fontId="68" fillId="18" borderId="53" xfId="4" applyFont="1" applyBorder="1"/>
    <xf numFmtId="0" fontId="68" fillId="18" borderId="1" xfId="4" applyFont="1" applyBorder="1" applyAlignment="1">
      <alignment vertical="center"/>
    </xf>
    <xf numFmtId="0" fontId="68" fillId="18" borderId="53" xfId="4" applyFont="1" applyBorder="1" applyAlignment="1">
      <alignment vertical="center"/>
    </xf>
    <xf numFmtId="0" fontId="68" fillId="18" borderId="42" xfId="4" applyFont="1" applyBorder="1" applyAlignment="1">
      <alignment vertical="center"/>
    </xf>
    <xf numFmtId="0" fontId="68" fillId="18" borderId="44" xfId="4" applyFont="1" applyBorder="1"/>
    <xf numFmtId="0" fontId="68" fillId="18" borderId="4" xfId="4" applyFont="1" applyBorder="1"/>
    <xf numFmtId="0" fontId="68" fillId="18" borderId="1" xfId="4" applyFont="1" applyBorder="1" applyAlignment="1">
      <alignment wrapText="1"/>
    </xf>
    <xf numFmtId="0" fontId="68" fillId="18" borderId="20" xfId="4" applyFont="1" applyBorder="1"/>
    <xf numFmtId="0" fontId="68" fillId="18" borderId="3" xfId="4" applyFont="1" applyBorder="1"/>
    <xf numFmtId="0" fontId="68" fillId="18" borderId="41" xfId="4" applyFont="1" applyBorder="1"/>
    <xf numFmtId="0" fontId="68" fillId="18" borderId="1" xfId="4" applyFont="1" applyBorder="1" applyAlignment="1">
      <alignment horizontal="left"/>
    </xf>
    <xf numFmtId="0" fontId="68" fillId="18" borderId="41" xfId="4" applyFont="1" applyBorder="1" applyAlignment="1">
      <alignment wrapText="1"/>
    </xf>
    <xf numFmtId="0" fontId="68" fillId="18" borderId="53" xfId="4" applyFont="1" applyBorder="1" applyAlignment="1">
      <alignment wrapText="1"/>
    </xf>
    <xf numFmtId="49" fontId="68" fillId="18" borderId="1" xfId="4" applyNumberFormat="1" applyFont="1" applyBorder="1" applyAlignment="1">
      <alignment horizontal="left" vertical="center" wrapText="1"/>
    </xf>
    <xf numFmtId="0" fontId="68" fillId="18" borderId="4" xfId="4" applyFont="1" applyBorder="1" applyAlignment="1">
      <alignment wrapText="1"/>
    </xf>
    <xf numFmtId="49" fontId="68" fillId="18" borderId="56" xfId="4" applyNumberFormat="1" applyFont="1" applyBorder="1" applyAlignment="1">
      <alignment horizontal="left" vertical="center" wrapText="1"/>
    </xf>
    <xf numFmtId="49" fontId="68" fillId="18" borderId="51" xfId="4" applyNumberFormat="1" applyFont="1" applyBorder="1" applyAlignment="1">
      <alignment horizontal="left" vertical="center" wrapText="1"/>
    </xf>
    <xf numFmtId="0" fontId="68" fillId="18" borderId="45" xfId="4" applyFont="1" applyBorder="1" applyAlignment="1">
      <alignment wrapText="1"/>
    </xf>
    <xf numFmtId="49" fontId="68" fillId="18" borderId="21" xfId="4" applyNumberFormat="1" applyFont="1" applyBorder="1" applyAlignment="1">
      <alignment horizontal="left" vertical="center" wrapText="1"/>
    </xf>
    <xf numFmtId="49" fontId="68" fillId="18" borderId="22" xfId="4" applyNumberFormat="1" applyFont="1" applyBorder="1" applyAlignment="1">
      <alignment horizontal="left" vertical="center" wrapText="1"/>
    </xf>
    <xf numFmtId="49" fontId="68" fillId="18" borderId="19" xfId="4" applyNumberFormat="1" applyFont="1" applyBorder="1" applyAlignment="1">
      <alignment horizontal="left" vertical="center" wrapText="1"/>
    </xf>
    <xf numFmtId="49" fontId="68" fillId="18" borderId="54" xfId="4" applyNumberFormat="1" applyFont="1" applyBorder="1" applyAlignment="1">
      <alignment horizontal="left" vertical="center" wrapText="1"/>
    </xf>
    <xf numFmtId="49" fontId="68" fillId="18" borderId="19" xfId="4" applyNumberFormat="1" applyFont="1" applyBorder="1" applyAlignment="1">
      <alignment horizontal="left" vertical="center"/>
    </xf>
    <xf numFmtId="49" fontId="68" fillId="18" borderId="23" xfId="4" applyNumberFormat="1" applyFont="1" applyBorder="1" applyAlignment="1">
      <alignment horizontal="left" vertical="center" wrapText="1"/>
    </xf>
    <xf numFmtId="49" fontId="68" fillId="18" borderId="52" xfId="4" applyNumberFormat="1" applyFont="1" applyBorder="1" applyAlignment="1">
      <alignment horizontal="left" vertical="center" wrapText="1"/>
    </xf>
    <xf numFmtId="0" fontId="68" fillId="18" borderId="44" xfId="4" applyFont="1" applyBorder="1" applyAlignment="1">
      <alignment wrapText="1"/>
    </xf>
    <xf numFmtId="0" fontId="68" fillId="18" borderId="48" xfId="4" applyFont="1" applyBorder="1" applyAlignment="1">
      <alignment wrapText="1"/>
    </xf>
    <xf numFmtId="49" fontId="68" fillId="18" borderId="48" xfId="4" applyNumberFormat="1" applyFont="1" applyBorder="1" applyAlignment="1">
      <alignment horizontal="left" vertical="center" wrapText="1"/>
    </xf>
    <xf numFmtId="0" fontId="68" fillId="18" borderId="1" xfId="4" applyNumberFormat="1" applyFont="1" applyBorder="1" applyAlignment="1">
      <alignment vertical="top" wrapText="1"/>
    </xf>
    <xf numFmtId="49" fontId="68" fillId="18" borderId="53" xfId="4" applyNumberFormat="1" applyFont="1" applyBorder="1" applyAlignment="1">
      <alignment horizontal="left" vertical="center" wrapText="1"/>
    </xf>
    <xf numFmtId="0" fontId="68" fillId="18" borderId="48" xfId="4" applyFont="1" applyBorder="1" applyAlignment="1">
      <alignment horizontal="left"/>
    </xf>
    <xf numFmtId="0" fontId="68" fillId="18" borderId="41" xfId="4" applyFont="1" applyBorder="1" applyAlignment="1">
      <alignment horizontal="left"/>
    </xf>
    <xf numFmtId="0" fontId="68" fillId="18" borderId="55" xfId="4" applyFont="1" applyBorder="1" applyAlignment="1">
      <alignment horizontal="left"/>
    </xf>
    <xf numFmtId="0" fontId="68" fillId="18" borderId="53" xfId="4" applyFont="1" applyBorder="1" applyAlignment="1">
      <alignment horizontal="left"/>
    </xf>
    <xf numFmtId="49" fontId="68" fillId="18" borderId="14" xfId="4" applyNumberFormat="1" applyFont="1" applyBorder="1" applyAlignment="1">
      <alignment horizontal="left" vertical="center" wrapText="1"/>
    </xf>
    <xf numFmtId="0" fontId="68" fillId="18" borderId="48" xfId="4" applyFont="1" applyBorder="1" applyAlignment="1">
      <alignment horizontal="left" vertical="center"/>
    </xf>
    <xf numFmtId="0" fontId="68" fillId="18" borderId="1" xfId="4" applyFont="1" applyBorder="1" applyAlignment="1">
      <alignment horizontal="left" vertical="center" wrapText="1"/>
    </xf>
    <xf numFmtId="0" fontId="68" fillId="18" borderId="6" xfId="4" applyFont="1" applyBorder="1" applyAlignment="1">
      <alignment wrapText="1"/>
    </xf>
    <xf numFmtId="0" fontId="68" fillId="19" borderId="0" xfId="5" applyFont="1"/>
    <xf numFmtId="0" fontId="68" fillId="19" borderId="1" xfId="5" applyFont="1" applyBorder="1" applyAlignment="1">
      <alignment horizontal="center" wrapText="1"/>
    </xf>
    <xf numFmtId="0" fontId="68" fillId="19" borderId="53" xfId="5" applyFont="1" applyBorder="1" applyAlignment="1">
      <alignment horizontal="center" vertical="center" wrapText="1"/>
    </xf>
    <xf numFmtId="0" fontId="68" fillId="19" borderId="53" xfId="5" applyFont="1" applyBorder="1" applyAlignment="1">
      <alignment horizontal="center" vertical="center"/>
    </xf>
    <xf numFmtId="0" fontId="68" fillId="19" borderId="47" xfId="5" applyFont="1" applyBorder="1" applyAlignment="1">
      <alignment horizontal="center" wrapText="1"/>
    </xf>
    <xf numFmtId="0" fontId="68" fillId="19" borderId="48" xfId="5" applyFont="1" applyBorder="1" applyAlignment="1">
      <alignment horizontal="center" wrapText="1"/>
    </xf>
    <xf numFmtId="0" fontId="68" fillId="19" borderId="46" xfId="5" applyFont="1" applyBorder="1" applyAlignment="1">
      <alignment horizontal="center" wrapText="1"/>
    </xf>
    <xf numFmtId="0" fontId="68" fillId="19" borderId="41" xfId="5" applyFont="1" applyBorder="1" applyAlignment="1">
      <alignment horizontal="center" wrapText="1"/>
    </xf>
    <xf numFmtId="0" fontId="68" fillId="19" borderId="20" xfId="5" applyFont="1" applyBorder="1" applyAlignment="1">
      <alignment horizontal="center" wrapText="1"/>
    </xf>
    <xf numFmtId="3" fontId="68" fillId="19" borderId="1" xfId="5" applyNumberFormat="1" applyFont="1" applyBorder="1" applyAlignment="1">
      <alignment horizontal="center"/>
    </xf>
    <xf numFmtId="3" fontId="68" fillId="19" borderId="41" xfId="5" applyNumberFormat="1" applyFont="1" applyBorder="1" applyAlignment="1">
      <alignment horizontal="center"/>
    </xf>
    <xf numFmtId="0" fontId="68" fillId="19" borderId="1" xfId="5" applyFont="1" applyBorder="1" applyAlignment="1">
      <alignment horizontal="center"/>
    </xf>
    <xf numFmtId="0" fontId="68" fillId="19" borderId="41" xfId="5" applyFont="1" applyBorder="1" applyAlignment="1">
      <alignment horizontal="center"/>
    </xf>
    <xf numFmtId="0" fontId="68" fillId="19" borderId="53" xfId="5" applyFont="1" applyBorder="1" applyAlignment="1">
      <alignment horizontal="center" wrapText="1"/>
    </xf>
    <xf numFmtId="3" fontId="68" fillId="19" borderId="1" xfId="5" applyNumberFormat="1" applyFont="1" applyBorder="1" applyAlignment="1">
      <alignment horizontal="center" wrapText="1"/>
    </xf>
    <xf numFmtId="3" fontId="68" fillId="19" borderId="41" xfId="5" applyNumberFormat="1" applyFont="1" applyBorder="1" applyAlignment="1">
      <alignment horizontal="center" wrapText="1"/>
    </xf>
    <xf numFmtId="3" fontId="68" fillId="19" borderId="47" xfId="5" applyNumberFormat="1" applyFont="1" applyBorder="1" applyAlignment="1">
      <alignment horizontal="center"/>
    </xf>
    <xf numFmtId="0" fontId="68" fillId="19" borderId="53" xfId="5" applyFont="1" applyBorder="1" applyAlignment="1">
      <alignment horizontal="center"/>
    </xf>
    <xf numFmtId="0" fontId="68" fillId="19" borderId="2" xfId="5" applyFont="1" applyBorder="1" applyAlignment="1">
      <alignment horizontal="center"/>
    </xf>
    <xf numFmtId="0" fontId="68" fillId="19" borderId="55" xfId="5" applyFont="1" applyBorder="1" applyAlignment="1">
      <alignment horizontal="center" wrapText="1"/>
    </xf>
    <xf numFmtId="0" fontId="68" fillId="19" borderId="48" xfId="5" applyFont="1" applyBorder="1" applyAlignment="1">
      <alignment horizontal="center"/>
    </xf>
    <xf numFmtId="0" fontId="68" fillId="19" borderId="55" xfId="5" applyFont="1" applyBorder="1" applyAlignment="1">
      <alignment horizontal="center"/>
    </xf>
    <xf numFmtId="0" fontId="68" fillId="19" borderId="20" xfId="5" applyFont="1" applyBorder="1" applyAlignment="1">
      <alignment horizontal="center"/>
    </xf>
    <xf numFmtId="0" fontId="68" fillId="19" borderId="14" xfId="5" applyFont="1" applyBorder="1" applyAlignment="1">
      <alignment horizontal="center"/>
    </xf>
    <xf numFmtId="0" fontId="68" fillId="3" borderId="0" xfId="4" applyFont="1" applyFill="1"/>
    <xf numFmtId="0" fontId="68" fillId="3" borderId="0" xfId="5" applyFont="1" applyFill="1"/>
    <xf numFmtId="1" fontId="28" fillId="3" borderId="0" xfId="0" applyNumberFormat="1" applyFont="1" applyFill="1"/>
    <xf numFmtId="1" fontId="46" fillId="3" borderId="0" xfId="0" applyNumberFormat="1" applyFont="1" applyFill="1" applyAlignment="1">
      <alignment horizontal="right"/>
    </xf>
    <xf numFmtId="1" fontId="52" fillId="3" borderId="0" xfId="0" applyNumberFormat="1" applyFont="1" applyFill="1"/>
    <xf numFmtId="1" fontId="41" fillId="3" borderId="0" xfId="1" applyNumberFormat="1" applyFont="1" applyFill="1" applyAlignment="1" applyProtection="1">
      <alignment horizontal="right"/>
    </xf>
    <xf numFmtId="1" fontId="53" fillId="3" borderId="0" xfId="0" applyNumberFormat="1" applyFont="1" applyFill="1" applyAlignment="1">
      <alignment horizontal="center" vertical="center"/>
    </xf>
    <xf numFmtId="0" fontId="68" fillId="3" borderId="0" xfId="5" applyFont="1" applyFill="1" applyAlignment="1">
      <alignment horizontal="right"/>
    </xf>
    <xf numFmtId="1" fontId="29" fillId="3" borderId="0" xfId="0" applyNumberFormat="1" applyFont="1" applyFill="1" applyAlignment="1">
      <alignment horizontal="right"/>
    </xf>
    <xf numFmtId="1" fontId="51" fillId="3" borderId="0" xfId="0" applyNumberFormat="1" applyFont="1" applyFill="1" applyAlignment="1">
      <alignment horizontal="right"/>
    </xf>
    <xf numFmtId="1" fontId="29" fillId="3" borderId="0" xfId="0" applyNumberFormat="1" applyFont="1" applyFill="1" applyBorder="1" applyAlignment="1">
      <alignment horizontal="right"/>
    </xf>
    <xf numFmtId="1" fontId="48" fillId="3" borderId="0" xfId="0" applyNumberFormat="1" applyFont="1" applyFill="1"/>
    <xf numFmtId="0" fontId="68" fillId="3" borderId="0" xfId="4" applyFont="1" applyFill="1" applyAlignment="1" applyProtection="1"/>
    <xf numFmtId="0" fontId="55" fillId="3" borderId="0" xfId="5" applyFont="1" applyFill="1" applyAlignment="1">
      <alignment horizontal="center"/>
    </xf>
    <xf numFmtId="1" fontId="19" fillId="3" borderId="0" xfId="0" applyNumberFormat="1" applyFont="1" applyFill="1" applyAlignment="1">
      <alignment horizontal="center"/>
    </xf>
    <xf numFmtId="1" fontId="19" fillId="3" borderId="41" xfId="0" applyNumberFormat="1" applyFont="1" applyFill="1" applyBorder="1" applyAlignment="1">
      <alignment horizontal="center"/>
    </xf>
    <xf numFmtId="1" fontId="19" fillId="3" borderId="53" xfId="0" applyNumberFormat="1" applyFont="1" applyFill="1" applyBorder="1" applyAlignment="1">
      <alignment horizontal="center"/>
    </xf>
    <xf numFmtId="1" fontId="34" fillId="8" borderId="41" xfId="0" applyNumberFormat="1" applyFont="1" applyFill="1" applyBorder="1" applyAlignment="1">
      <alignment horizontal="center"/>
    </xf>
    <xf numFmtId="1" fontId="34" fillId="8" borderId="41" xfId="0" applyNumberFormat="1" applyFont="1" applyFill="1" applyBorder="1" applyAlignment="1">
      <alignment horizontal="center" vertical="center"/>
    </xf>
    <xf numFmtId="1" fontId="34" fillId="8" borderId="53" xfId="0" applyNumberFormat="1" applyFont="1" applyFill="1" applyBorder="1" applyAlignment="1">
      <alignment horizontal="center"/>
    </xf>
    <xf numFmtId="1" fontId="19" fillId="3" borderId="2" xfId="0" applyNumberFormat="1" applyFont="1" applyFill="1" applyBorder="1" applyAlignment="1">
      <alignment horizontal="center"/>
    </xf>
    <xf numFmtId="1" fontId="19" fillId="3" borderId="48" xfId="0" applyNumberFormat="1" applyFont="1" applyFill="1" applyBorder="1" applyAlignment="1">
      <alignment horizontal="center"/>
    </xf>
    <xf numFmtId="1" fontId="19" fillId="3" borderId="14" xfId="0" applyNumberFormat="1" applyFont="1" applyFill="1" applyBorder="1" applyAlignment="1">
      <alignment horizontal="center"/>
    </xf>
    <xf numFmtId="1" fontId="19" fillId="3" borderId="55" xfId="0" applyNumberFormat="1" applyFont="1" applyFill="1" applyBorder="1" applyAlignment="1">
      <alignment horizontal="center"/>
    </xf>
    <xf numFmtId="1" fontId="72" fillId="10" borderId="41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1" fontId="33" fillId="3" borderId="0" xfId="1" applyNumberFormat="1" applyFont="1" applyFill="1" applyAlignment="1" applyProtection="1">
      <alignment vertical="center"/>
    </xf>
    <xf numFmtId="1" fontId="34" fillId="11" borderId="41" xfId="0" applyNumberFormat="1" applyFont="1" applyFill="1" applyBorder="1" applyAlignment="1">
      <alignment horizontal="center"/>
    </xf>
    <xf numFmtId="1" fontId="34" fillId="11" borderId="53" xfId="0" applyNumberFormat="1" applyFont="1" applyFill="1" applyBorder="1" applyAlignment="1">
      <alignment horizontal="center"/>
    </xf>
    <xf numFmtId="1" fontId="19" fillId="0" borderId="41" xfId="0" applyNumberFormat="1" applyFont="1" applyFill="1" applyBorder="1" applyAlignment="1">
      <alignment horizontal="center"/>
    </xf>
    <xf numFmtId="1" fontId="19" fillId="0" borderId="53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1" fontId="19" fillId="0" borderId="48" xfId="0" applyNumberFormat="1" applyFont="1" applyFill="1" applyBorder="1" applyAlignment="1">
      <alignment horizontal="center"/>
    </xf>
    <xf numFmtId="1" fontId="19" fillId="0" borderId="55" xfId="0" applyNumberFormat="1" applyFont="1" applyFill="1" applyBorder="1" applyAlignment="1">
      <alignment horizontal="center"/>
    </xf>
    <xf numFmtId="1" fontId="58" fillId="3" borderId="0" xfId="0" applyNumberFormat="1" applyFont="1" applyFill="1" applyAlignment="1">
      <alignment horizontal="center"/>
    </xf>
    <xf numFmtId="1" fontId="58" fillId="3" borderId="0" xfId="0" applyNumberFormat="1" applyFont="1" applyFill="1" applyAlignment="1">
      <alignment vertical="center"/>
    </xf>
    <xf numFmtId="1" fontId="58" fillId="3" borderId="0" xfId="0" applyNumberFormat="1" applyFont="1" applyFill="1" applyAlignment="1"/>
    <xf numFmtId="1" fontId="78" fillId="5" borderId="1" xfId="0" applyNumberFormat="1" applyFont="1" applyFill="1" applyBorder="1" applyAlignment="1">
      <alignment horizontal="center" vertical="center" wrapText="1"/>
    </xf>
    <xf numFmtId="1" fontId="35" fillId="10" borderId="1" xfId="0" applyNumberFormat="1" applyFont="1" applyFill="1" applyBorder="1" applyAlignment="1">
      <alignment horizontal="center" vertical="center" wrapText="1"/>
    </xf>
    <xf numFmtId="0" fontId="68" fillId="8" borderId="53" xfId="4" applyFont="1" applyFill="1" applyBorder="1"/>
    <xf numFmtId="0" fontId="68" fillId="8" borderId="1" xfId="4" applyFont="1" applyFill="1" applyBorder="1"/>
    <xf numFmtId="0" fontId="68" fillId="8" borderId="45" xfId="4" applyFont="1" applyFill="1" applyBorder="1"/>
    <xf numFmtId="0" fontId="68" fillId="8" borderId="4" xfId="4" applyFont="1" applyFill="1" applyBorder="1" applyAlignment="1">
      <alignment wrapText="1"/>
    </xf>
    <xf numFmtId="0" fontId="68" fillId="8" borderId="1" xfId="4" applyFont="1" applyFill="1" applyBorder="1" applyAlignment="1">
      <alignment wrapText="1"/>
    </xf>
    <xf numFmtId="0" fontId="82" fillId="8" borderId="4" xfId="4" applyFont="1" applyFill="1" applyBorder="1" applyAlignment="1">
      <alignment horizontal="center" wrapText="1"/>
    </xf>
    <xf numFmtId="0" fontId="82" fillId="8" borderId="4" xfId="4" applyFont="1" applyFill="1" applyBorder="1" applyAlignment="1">
      <alignment horizontal="center" vertical="center" wrapText="1"/>
    </xf>
    <xf numFmtId="3" fontId="68" fillId="8" borderId="53" xfId="5" applyNumberFormat="1" applyFont="1" applyFill="1" applyBorder="1" applyAlignment="1">
      <alignment horizontal="center" wrapText="1"/>
    </xf>
    <xf numFmtId="1" fontId="19" fillId="8" borderId="53" xfId="0" applyNumberFormat="1" applyFont="1" applyFill="1" applyBorder="1" applyAlignment="1">
      <alignment horizontal="center"/>
    </xf>
    <xf numFmtId="1" fontId="28" fillId="8" borderId="53" xfId="0" applyNumberFormat="1" applyFont="1" applyFill="1" applyBorder="1" applyAlignment="1">
      <alignment horizontal="center" wrapText="1"/>
    </xf>
    <xf numFmtId="0" fontId="82" fillId="8" borderId="53" xfId="4" applyFont="1" applyFill="1" applyBorder="1" applyAlignment="1">
      <alignment horizontal="center" vertical="center"/>
    </xf>
    <xf numFmtId="0" fontId="68" fillId="8" borderId="45" xfId="4" applyFont="1" applyFill="1" applyBorder="1" applyAlignment="1">
      <alignment wrapText="1"/>
    </xf>
    <xf numFmtId="0" fontId="82" fillId="8" borderId="53" xfId="4" applyFont="1" applyFill="1" applyBorder="1" applyAlignment="1">
      <alignment horizontal="center" wrapText="1"/>
    </xf>
    <xf numFmtId="0" fontId="68" fillId="18" borderId="5" xfId="4" applyFont="1" applyBorder="1" applyAlignment="1">
      <alignment wrapText="1"/>
    </xf>
    <xf numFmtId="0" fontId="68" fillId="8" borderId="4" xfId="4" applyFont="1" applyFill="1" applyBorder="1"/>
    <xf numFmtId="0" fontId="82" fillId="8" borderId="4" xfId="4" applyFont="1" applyFill="1" applyBorder="1" applyAlignment="1">
      <alignment horizontal="center"/>
    </xf>
    <xf numFmtId="0" fontId="82" fillId="8" borderId="4" xfId="4" applyFont="1" applyFill="1" applyBorder="1" applyAlignment="1">
      <alignment horizontal="center" vertical="center"/>
    </xf>
    <xf numFmtId="0" fontId="82" fillId="8" borderId="1" xfId="4" applyFont="1" applyFill="1" applyBorder="1" applyAlignment="1">
      <alignment horizontal="center" vertical="center" wrapText="1"/>
    </xf>
    <xf numFmtId="49" fontId="68" fillId="18" borderId="20" xfId="4" applyNumberFormat="1" applyFont="1" applyBorder="1" applyAlignment="1">
      <alignment horizontal="left" vertical="center" wrapText="1"/>
    </xf>
    <xf numFmtId="1" fontId="44" fillId="0" borderId="20" xfId="0" applyNumberFormat="1" applyFont="1" applyFill="1" applyBorder="1" applyAlignment="1">
      <alignment horizontal="center" wrapText="1"/>
    </xf>
    <xf numFmtId="1" fontId="19" fillId="3" borderId="20" xfId="0" applyNumberFormat="1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0" fontId="68" fillId="8" borderId="53" xfId="5" applyFont="1" applyFill="1" applyBorder="1" applyAlignment="1">
      <alignment horizontal="center" wrapText="1"/>
    </xf>
    <xf numFmtId="1" fontId="44" fillId="8" borderId="53" xfId="0" applyNumberFormat="1" applyFont="1" applyFill="1" applyBorder="1" applyAlignment="1">
      <alignment horizontal="center" wrapText="1"/>
    </xf>
    <xf numFmtId="0" fontId="85" fillId="8" borderId="53" xfId="4" applyFont="1" applyFill="1" applyBorder="1" applyAlignment="1">
      <alignment horizontal="center" vertical="center" wrapText="1"/>
    </xf>
    <xf numFmtId="49" fontId="85" fillId="8" borderId="53" xfId="4" applyNumberFormat="1" applyFont="1" applyFill="1" applyBorder="1" applyAlignment="1">
      <alignment horizontal="center" vertical="center" wrapText="1"/>
    </xf>
    <xf numFmtId="0" fontId="68" fillId="18" borderId="20" xfId="4" applyFont="1" applyBorder="1" applyAlignment="1">
      <alignment horizontal="left"/>
    </xf>
    <xf numFmtId="0" fontId="68" fillId="8" borderId="53" xfId="5" applyFont="1" applyFill="1" applyBorder="1" applyAlignment="1">
      <alignment horizontal="center"/>
    </xf>
    <xf numFmtId="1" fontId="28" fillId="8" borderId="53" xfId="0" applyNumberFormat="1" applyFont="1" applyFill="1" applyBorder="1" applyAlignment="1">
      <alignment horizontal="center"/>
    </xf>
    <xf numFmtId="49" fontId="86" fillId="8" borderId="53" xfId="4" applyNumberFormat="1" applyFont="1" applyFill="1" applyBorder="1" applyAlignment="1">
      <alignment horizontal="center" vertical="center" wrapText="1"/>
    </xf>
    <xf numFmtId="0" fontId="86" fillId="8" borderId="53" xfId="4" applyFont="1" applyFill="1" applyBorder="1" applyAlignment="1">
      <alignment horizontal="center" vertical="center" wrapText="1"/>
    </xf>
    <xf numFmtId="1" fontId="54" fillId="0" borderId="20" xfId="0" applyNumberFormat="1" applyFont="1" applyBorder="1"/>
    <xf numFmtId="1" fontId="54" fillId="8" borderId="53" xfId="0" applyNumberFormat="1" applyFont="1" applyFill="1" applyBorder="1"/>
    <xf numFmtId="0" fontId="68" fillId="8" borderId="20" xfId="5" applyFont="1" applyFill="1" applyBorder="1" applyAlignment="1">
      <alignment horizontal="center"/>
    </xf>
    <xf numFmtId="1" fontId="28" fillId="8" borderId="20" xfId="0" applyNumberFormat="1" applyFont="1" applyFill="1" applyBorder="1" applyAlignment="1">
      <alignment horizontal="center" wrapText="1"/>
    </xf>
    <xf numFmtId="1" fontId="28" fillId="8" borderId="20" xfId="0" applyNumberFormat="1" applyFont="1" applyFill="1" applyBorder="1" applyAlignment="1">
      <alignment horizontal="center"/>
    </xf>
    <xf numFmtId="49" fontId="87" fillId="8" borderId="53" xfId="4" applyNumberFormat="1" applyFont="1" applyFill="1" applyBorder="1" applyAlignment="1">
      <alignment horizontal="center" vertical="center" wrapText="1"/>
    </xf>
    <xf numFmtId="0" fontId="68" fillId="18" borderId="20" xfId="4" applyFont="1" applyBorder="1" applyAlignment="1">
      <alignment wrapText="1"/>
    </xf>
    <xf numFmtId="0" fontId="87" fillId="8" borderId="53" xfId="4" applyFont="1" applyFill="1" applyBorder="1" applyAlignment="1">
      <alignment horizontal="center" vertical="center" wrapText="1"/>
    </xf>
    <xf numFmtId="0" fontId="68" fillId="18" borderId="14" xfId="4" applyFont="1" applyBorder="1" applyAlignment="1">
      <alignment wrapText="1"/>
    </xf>
    <xf numFmtId="0" fontId="68" fillId="18" borderId="18" xfId="4" applyFont="1" applyBorder="1" applyAlignment="1">
      <alignment wrapText="1"/>
    </xf>
    <xf numFmtId="1" fontId="35" fillId="10" borderId="20" xfId="0" applyNumberFormat="1" applyFont="1" applyFill="1" applyBorder="1" applyAlignment="1">
      <alignment horizontal="center" vertical="center" wrapText="1"/>
    </xf>
    <xf numFmtId="1" fontId="35" fillId="8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10" borderId="41" xfId="0" applyFont="1" applyFill="1" applyBorder="1" applyAlignment="1">
      <alignment horizontal="center" vertical="center"/>
    </xf>
    <xf numFmtId="0" fontId="9" fillId="10" borderId="53" xfId="0" applyFont="1" applyFill="1" applyBorder="1" applyAlignment="1">
      <alignment horizontal="center" vertical="center"/>
    </xf>
    <xf numFmtId="0" fontId="90" fillId="10" borderId="53" xfId="3" applyFont="1" applyFill="1" applyBorder="1" applyAlignment="1">
      <alignment horizontal="center" vertical="center"/>
    </xf>
    <xf numFmtId="0" fontId="91" fillId="8" borderId="53" xfId="0" applyFont="1" applyFill="1" applyBorder="1" applyAlignment="1">
      <alignment horizontal="center" vertical="center"/>
    </xf>
    <xf numFmtId="0" fontId="91" fillId="8" borderId="41" xfId="0" applyFont="1" applyFill="1" applyBorder="1" applyAlignment="1">
      <alignment horizontal="center" vertical="center"/>
    </xf>
    <xf numFmtId="0" fontId="9" fillId="8" borderId="53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48" xfId="0" applyFont="1" applyFill="1" applyBorder="1" applyAlignment="1">
      <alignment horizontal="center" vertical="center"/>
    </xf>
    <xf numFmtId="0" fontId="9" fillId="10" borderId="55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2" fillId="12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8" fillId="3" borderId="0" xfId="4" applyFont="1" applyFill="1" applyBorder="1"/>
    <xf numFmtId="0" fontId="68" fillId="3" borderId="0" xfId="5" applyFont="1" applyFill="1" applyBorder="1" applyAlignment="1">
      <alignment horizontal="center"/>
    </xf>
    <xf numFmtId="1" fontId="28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1" fontId="19" fillId="3" borderId="0" xfId="0" applyNumberFormat="1" applyFont="1" applyFill="1" applyBorder="1" applyAlignment="1">
      <alignment horizontal="center"/>
    </xf>
    <xf numFmtId="1" fontId="25" fillId="12" borderId="53" xfId="0" applyNumberFormat="1" applyFont="1" applyFill="1" applyBorder="1" applyAlignment="1">
      <alignment horizontal="center"/>
    </xf>
    <xf numFmtId="0" fontId="14" fillId="10" borderId="53" xfId="0" applyFont="1" applyFill="1" applyBorder="1" applyAlignment="1">
      <alignment horizontal="center" vertical="center"/>
    </xf>
    <xf numFmtId="0" fontId="4" fillId="18" borderId="0" xfId="4" applyAlignment="1">
      <alignment wrapText="1"/>
    </xf>
    <xf numFmtId="0" fontId="4" fillId="18" borderId="3" xfId="4" applyBorder="1"/>
    <xf numFmtId="49" fontId="4" fillId="18" borderId="1" xfId="4" applyNumberFormat="1" applyBorder="1" applyAlignment="1">
      <alignment horizontal="left" vertical="center" wrapText="1"/>
    </xf>
    <xf numFmtId="49" fontId="4" fillId="18" borderId="24" xfId="4" applyNumberFormat="1" applyBorder="1" applyAlignment="1">
      <alignment horizontal="left" vertical="center" wrapText="1"/>
    </xf>
    <xf numFmtId="0" fontId="4" fillId="19" borderId="0" xfId="5"/>
    <xf numFmtId="0" fontId="68" fillId="18" borderId="0" xfId="4" applyFont="1" applyAlignment="1">
      <alignment wrapText="1"/>
    </xf>
    <xf numFmtId="0" fontId="68" fillId="18" borderId="3" xfId="4" applyFont="1" applyBorder="1" applyAlignment="1">
      <alignment wrapText="1"/>
    </xf>
    <xf numFmtId="0" fontId="68" fillId="18" borderId="15" xfId="4" applyFont="1" applyBorder="1" applyAlignment="1">
      <alignment wrapText="1"/>
    </xf>
    <xf numFmtId="0" fontId="68" fillId="18" borderId="12" xfId="4" applyFont="1" applyBorder="1" applyAlignment="1">
      <alignment wrapText="1"/>
    </xf>
    <xf numFmtId="49" fontId="68" fillId="18" borderId="25" xfId="4" applyNumberFormat="1" applyFont="1" applyBorder="1" applyAlignment="1">
      <alignment horizontal="left" vertical="center" wrapText="1"/>
    </xf>
    <xf numFmtId="49" fontId="68" fillId="18" borderId="30" xfId="4" applyNumberFormat="1" applyFont="1" applyBorder="1" applyAlignment="1">
      <alignment horizontal="left" vertical="center" wrapText="1"/>
    </xf>
    <xf numFmtId="0" fontId="68" fillId="18" borderId="7" xfId="4" applyFont="1" applyBorder="1" applyAlignment="1">
      <alignment wrapText="1"/>
    </xf>
    <xf numFmtId="0" fontId="68" fillId="18" borderId="0" xfId="4" applyFont="1" applyBorder="1" applyAlignment="1">
      <alignment wrapText="1"/>
    </xf>
    <xf numFmtId="49" fontId="68" fillId="18" borderId="0" xfId="4" applyNumberFormat="1" applyFont="1" applyBorder="1" applyAlignment="1">
      <alignment horizontal="left" vertical="center" wrapText="1"/>
    </xf>
    <xf numFmtId="0" fontId="68" fillId="18" borderId="0" xfId="4" applyFont="1" applyBorder="1" applyAlignment="1">
      <alignment horizontal="left" wrapText="1"/>
    </xf>
    <xf numFmtId="0" fontId="68" fillId="18" borderId="0" xfId="4" applyFont="1" applyBorder="1" applyAlignment="1">
      <alignment horizontal="left" vertical="center" wrapText="1"/>
    </xf>
    <xf numFmtId="0" fontId="68" fillId="3" borderId="0" xfId="4" applyFont="1" applyFill="1" applyAlignment="1">
      <alignment wrapText="1"/>
    </xf>
    <xf numFmtId="0" fontId="0" fillId="3" borderId="0" xfId="0" applyNumberFormat="1" applyFill="1"/>
    <xf numFmtId="0" fontId="93" fillId="3" borderId="0" xfId="4" applyFont="1" applyFill="1" applyAlignment="1">
      <alignment wrapText="1"/>
    </xf>
    <xf numFmtId="0" fontId="94" fillId="3" borderId="0" xfId="0" applyFont="1" applyFill="1" applyAlignment="1">
      <alignment horizontal="right"/>
    </xf>
    <xf numFmtId="0" fontId="9" fillId="3" borderId="0" xfId="0" applyFont="1" applyFill="1"/>
    <xf numFmtId="0" fontId="8" fillId="3" borderId="0" xfId="1" applyFont="1" applyFill="1" applyAlignment="1" applyProtection="1">
      <alignment horizontal="right"/>
    </xf>
    <xf numFmtId="0" fontId="29" fillId="3" borderId="0" xfId="0" applyFont="1" applyFill="1" applyAlignment="1">
      <alignment horizontal="right"/>
    </xf>
    <xf numFmtId="0" fontId="6" fillId="3" borderId="0" xfId="0" applyFont="1" applyFill="1" applyBorder="1" applyAlignment="1">
      <alignment horizontal="right"/>
    </xf>
    <xf numFmtId="0" fontId="68" fillId="3" borderId="0" xfId="4" applyFont="1" applyFill="1" applyAlignment="1" applyProtection="1">
      <alignment wrapText="1"/>
    </xf>
    <xf numFmtId="0" fontId="15" fillId="8" borderId="1" xfId="0" applyFont="1" applyFill="1" applyBorder="1" applyAlignment="1">
      <alignment horizontal="center" wrapText="1"/>
    </xf>
    <xf numFmtId="0" fontId="15" fillId="8" borderId="1" xfId="0" applyNumberFormat="1" applyFont="1" applyFill="1" applyBorder="1" applyAlignment="1">
      <alignment horizontal="center" wrapText="1"/>
    </xf>
    <xf numFmtId="0" fontId="83" fillId="8" borderId="4" xfId="4" applyFont="1" applyFill="1" applyBorder="1" applyAlignment="1">
      <alignment horizontal="center" wrapText="1"/>
    </xf>
    <xf numFmtId="0" fontId="83" fillId="8" borderId="7" xfId="4" applyFont="1" applyFill="1" applyBorder="1" applyAlignment="1">
      <alignment horizontal="center" wrapText="1"/>
    </xf>
    <xf numFmtId="0" fontId="68" fillId="18" borderId="53" xfId="4" applyFont="1" applyBorder="1" applyAlignment="1">
      <alignment horizontal="left" vertical="center" wrapText="1"/>
    </xf>
    <xf numFmtId="0" fontId="10" fillId="3" borderId="53" xfId="0" applyFont="1" applyFill="1" applyBorder="1" applyAlignment="1">
      <alignment horizontal="center" wrapText="1"/>
    </xf>
    <xf numFmtId="0" fontId="10" fillId="3" borderId="53" xfId="0" applyNumberFormat="1" applyFont="1" applyFill="1" applyBorder="1" applyAlignment="1">
      <alignment horizontal="center" wrapText="1"/>
    </xf>
    <xf numFmtId="0" fontId="25" fillId="3" borderId="0" xfId="0" applyFont="1" applyFill="1" applyBorder="1" applyAlignment="1">
      <alignment horizontal="center" wrapText="1"/>
    </xf>
    <xf numFmtId="49" fontId="68" fillId="3" borderId="0" xfId="4" applyNumberFormat="1" applyFont="1" applyFill="1" applyBorder="1" applyAlignment="1">
      <alignment horizontal="left" vertical="center" wrapText="1"/>
    </xf>
    <xf numFmtId="0" fontId="4" fillId="18" borderId="0" xfId="4"/>
    <xf numFmtId="0" fontId="4" fillId="18" borderId="40" xfId="4" applyBorder="1" applyAlignment="1">
      <alignment horizontal="center" vertical="center"/>
    </xf>
    <xf numFmtId="0" fontId="4" fillId="18" borderId="27" xfId="4" applyBorder="1"/>
    <xf numFmtId="0" fontId="4" fillId="18" borderId="39" xfId="4" applyBorder="1" applyAlignment="1">
      <alignment horizontal="center" vertical="center"/>
    </xf>
    <xf numFmtId="0" fontId="4" fillId="18" borderId="32" xfId="4" applyBorder="1"/>
    <xf numFmtId="0" fontId="4" fillId="18" borderId="35" xfId="4" applyBorder="1"/>
    <xf numFmtId="0" fontId="4" fillId="18" borderId="53" xfId="4" applyBorder="1" applyAlignment="1">
      <alignment wrapText="1"/>
    </xf>
    <xf numFmtId="0" fontId="4" fillId="18" borderId="42" xfId="4" applyBorder="1" applyAlignment="1">
      <alignment wrapText="1"/>
    </xf>
    <xf numFmtId="0" fontId="4" fillId="18" borderId="41" xfId="4" applyBorder="1"/>
    <xf numFmtId="0" fontId="4" fillId="18" borderId="1" xfId="4" applyBorder="1"/>
    <xf numFmtId="0" fontId="4" fillId="18" borderId="53" xfId="4" applyBorder="1"/>
    <xf numFmtId="49" fontId="4" fillId="18" borderId="54" xfId="4" applyNumberFormat="1" applyBorder="1" applyAlignment="1">
      <alignment horizontal="left" vertical="center" wrapText="1"/>
    </xf>
    <xf numFmtId="0" fontId="4" fillId="18" borderId="55" xfId="4" applyBorder="1"/>
    <xf numFmtId="0" fontId="4" fillId="18" borderId="1" xfId="4" applyBorder="1" applyAlignment="1">
      <alignment horizontal="left" vertical="center" wrapText="1"/>
    </xf>
    <xf numFmtId="0" fontId="4" fillId="19" borderId="53" xfId="5" applyBorder="1"/>
    <xf numFmtId="0" fontId="4" fillId="19" borderId="41" xfId="5" applyBorder="1"/>
    <xf numFmtId="0" fontId="4" fillId="19" borderId="1" xfId="5" applyBorder="1"/>
    <xf numFmtId="0" fontId="4" fillId="19" borderId="32" xfId="5" applyBorder="1"/>
    <xf numFmtId="0" fontId="4" fillId="19" borderId="29" xfId="5" applyBorder="1"/>
    <xf numFmtId="0" fontId="4" fillId="19" borderId="27" xfId="5" applyBorder="1"/>
    <xf numFmtId="0" fontId="4" fillId="19" borderId="36" xfId="5" applyBorder="1"/>
    <xf numFmtId="0" fontId="4" fillId="19" borderId="27" xfId="5" applyBorder="1" applyAlignment="1">
      <alignment horizontal="left" vertical="center"/>
    </xf>
    <xf numFmtId="0" fontId="4" fillId="19" borderId="40" xfId="5" applyBorder="1"/>
    <xf numFmtId="0" fontId="4" fillId="19" borderId="27" xfId="5" applyBorder="1" applyAlignment="1">
      <alignment wrapText="1"/>
    </xf>
    <xf numFmtId="0" fontId="4" fillId="19" borderId="38" xfId="5" applyBorder="1"/>
    <xf numFmtId="0" fontId="4" fillId="19" borderId="33" xfId="5" applyBorder="1" applyAlignment="1">
      <alignment wrapText="1"/>
    </xf>
    <xf numFmtId="0" fontId="4" fillId="19" borderId="33" xfId="5" applyBorder="1"/>
    <xf numFmtId="0" fontId="4" fillId="19" borderId="37" xfId="5" applyBorder="1"/>
    <xf numFmtId="0" fontId="4" fillId="19" borderId="28" xfId="5" applyBorder="1"/>
    <xf numFmtId="0" fontId="4" fillId="3" borderId="0" xfId="4" applyFill="1"/>
    <xf numFmtId="0" fontId="4" fillId="3" borderId="0" xfId="5" applyFill="1"/>
    <xf numFmtId="0" fontId="0" fillId="3" borderId="0" xfId="0" applyFill="1" applyAlignment="1">
      <alignment horizontal="center" vertical="center"/>
    </xf>
    <xf numFmtId="0" fontId="22" fillId="3" borderId="0" xfId="0" applyFont="1" applyFill="1" applyAlignment="1">
      <alignment horizontal="right"/>
    </xf>
    <xf numFmtId="0" fontId="4" fillId="14" borderId="39" xfId="5" applyFill="1" applyBorder="1" applyAlignment="1">
      <alignment horizontal="center" vertical="center"/>
    </xf>
    <xf numFmtId="0" fontId="4" fillId="14" borderId="40" xfId="5" applyFill="1" applyBorder="1" applyAlignment="1">
      <alignment horizontal="center" vertical="center"/>
    </xf>
    <xf numFmtId="0" fontId="30" fillId="3" borderId="0" xfId="0" applyFont="1" applyFill="1"/>
    <xf numFmtId="0" fontId="4" fillId="3" borderId="0" xfId="4" applyFill="1" applyBorder="1"/>
    <xf numFmtId="0" fontId="4" fillId="3" borderId="0" xfId="5" applyFill="1" applyBorder="1"/>
    <xf numFmtId="0" fontId="0" fillId="3" borderId="0" xfId="0" applyFill="1" applyBorder="1"/>
    <xf numFmtId="0" fontId="30" fillId="3" borderId="0" xfId="0" applyFont="1" applyFill="1" applyAlignment="1">
      <alignment vertical="center"/>
    </xf>
    <xf numFmtId="3" fontId="68" fillId="19" borderId="53" xfId="5" applyNumberFormat="1" applyFont="1" applyBorder="1" applyAlignment="1">
      <alignment horizontal="center"/>
    </xf>
    <xf numFmtId="0" fontId="64" fillId="14" borderId="48" xfId="0" applyFont="1" applyFill="1" applyBorder="1" applyAlignment="1">
      <alignment horizontal="center" vertical="center"/>
    </xf>
    <xf numFmtId="0" fontId="3" fillId="18" borderId="53" xfId="4" applyFont="1" applyBorder="1"/>
    <xf numFmtId="0" fontId="3" fillId="18" borderId="3" xfId="4" applyFont="1" applyBorder="1"/>
    <xf numFmtId="0" fontId="3" fillId="18" borderId="1" xfId="4" applyFont="1" applyBorder="1"/>
    <xf numFmtId="0" fontId="9" fillId="12" borderId="53" xfId="0" applyFont="1" applyFill="1" applyBorder="1" applyAlignment="1">
      <alignment horizontal="center"/>
    </xf>
    <xf numFmtId="0" fontId="9" fillId="14" borderId="53" xfId="0" applyFont="1" applyFill="1" applyBorder="1" applyAlignment="1">
      <alignment horizontal="left"/>
    </xf>
    <xf numFmtId="0" fontId="9" fillId="10" borderId="20" xfId="0" applyFont="1" applyFill="1" applyBorder="1" applyAlignment="1">
      <alignment horizontal="center" vertical="center"/>
    </xf>
    <xf numFmtId="0" fontId="9" fillId="10" borderId="48" xfId="0" applyFont="1" applyFill="1" applyBorder="1" applyAlignment="1">
      <alignment horizontal="center" vertical="center"/>
    </xf>
    <xf numFmtId="0" fontId="68" fillId="14" borderId="53" xfId="4" applyFont="1" applyFill="1" applyBorder="1" applyAlignment="1">
      <alignment wrapText="1"/>
    </xf>
    <xf numFmtId="0" fontId="68" fillId="8" borderId="15" xfId="4" applyFont="1" applyFill="1" applyBorder="1" applyAlignment="1">
      <alignment wrapText="1"/>
    </xf>
    <xf numFmtId="0" fontId="15" fillId="5" borderId="10" xfId="0" applyFont="1" applyFill="1" applyBorder="1" applyAlignment="1">
      <alignment horizontal="center" wrapText="1"/>
    </xf>
    <xf numFmtId="0" fontId="15" fillId="5" borderId="7" xfId="0" applyNumberFormat="1" applyFont="1" applyFill="1" applyBorder="1" applyAlignment="1">
      <alignment horizontal="center" wrapText="1"/>
    </xf>
    <xf numFmtId="0" fontId="98" fillId="14" borderId="15" xfId="4" applyFont="1" applyFill="1" applyBorder="1" applyAlignment="1">
      <alignment wrapText="1"/>
    </xf>
    <xf numFmtId="0" fontId="9" fillId="14" borderId="42" xfId="0" applyFont="1" applyFill="1" applyBorder="1"/>
    <xf numFmtId="0" fontId="9" fillId="14" borderId="42" xfId="0" applyFont="1" applyFill="1" applyBorder="1" applyAlignment="1">
      <alignment wrapText="1"/>
    </xf>
    <xf numFmtId="0" fontId="98" fillId="14" borderId="3" xfId="4" applyFont="1" applyFill="1" applyBorder="1" applyAlignment="1">
      <alignment vertical="center" wrapText="1"/>
    </xf>
    <xf numFmtId="0" fontId="98" fillId="14" borderId="53" xfId="4" applyFont="1" applyFill="1" applyBorder="1" applyAlignment="1">
      <alignment vertical="center" wrapText="1"/>
    </xf>
    <xf numFmtId="0" fontId="98" fillId="14" borderId="20" xfId="4" applyFont="1" applyFill="1" applyBorder="1" applyAlignment="1">
      <alignment vertical="center" wrapText="1"/>
    </xf>
    <xf numFmtId="49" fontId="98" fillId="14" borderId="54" xfId="4" applyNumberFormat="1" applyFont="1" applyFill="1" applyBorder="1" applyAlignment="1">
      <alignment horizontal="left" vertical="center" wrapText="1"/>
    </xf>
    <xf numFmtId="1" fontId="71" fillId="12" borderId="20" xfId="0" applyNumberFormat="1" applyFont="1" applyFill="1" applyBorder="1" applyAlignment="1">
      <alignment horizontal="center" vertical="center"/>
    </xf>
    <xf numFmtId="0" fontId="4" fillId="18" borderId="36" xfId="4" applyBorder="1"/>
    <xf numFmtId="0" fontId="4" fillId="19" borderId="35" xfId="5" applyBorder="1"/>
    <xf numFmtId="0" fontId="101" fillId="14" borderId="53" xfId="0" applyFont="1" applyFill="1" applyBorder="1" applyAlignment="1">
      <alignment horizontal="center" vertical="center"/>
    </xf>
    <xf numFmtId="0" fontId="101" fillId="14" borderId="53" xfId="0" applyFont="1" applyFill="1" applyBorder="1"/>
    <xf numFmtId="0" fontId="102" fillId="14" borderId="53" xfId="0" applyFont="1" applyFill="1" applyBorder="1" applyAlignment="1">
      <alignment horizontal="center" vertical="center"/>
    </xf>
    <xf numFmtId="0" fontId="102" fillId="14" borderId="48" xfId="0" applyFont="1" applyFill="1" applyBorder="1" applyAlignment="1">
      <alignment horizontal="center" vertical="center"/>
    </xf>
    <xf numFmtId="0" fontId="103" fillId="14" borderId="53" xfId="0" applyFont="1" applyFill="1" applyBorder="1" applyAlignment="1">
      <alignment horizontal="center" vertical="center" wrapText="1"/>
    </xf>
    <xf numFmtId="0" fontId="103" fillId="14" borderId="20" xfId="0" applyFont="1" applyFill="1" applyBorder="1" applyAlignment="1">
      <alignment horizontal="center" vertical="center" wrapText="1"/>
    </xf>
    <xf numFmtId="0" fontId="103" fillId="14" borderId="48" xfId="0" applyFont="1" applyFill="1" applyBorder="1" applyAlignment="1">
      <alignment horizontal="center" vertical="center" wrapText="1"/>
    </xf>
    <xf numFmtId="0" fontId="99" fillId="14" borderId="53" xfId="0" applyFont="1" applyFill="1" applyBorder="1" applyAlignment="1">
      <alignment wrapText="1"/>
    </xf>
    <xf numFmtId="0" fontId="2" fillId="14" borderId="53" xfId="4" applyFont="1" applyFill="1" applyBorder="1" applyAlignment="1">
      <alignment wrapText="1"/>
    </xf>
    <xf numFmtId="0" fontId="2" fillId="14" borderId="53" xfId="4" applyFont="1" applyFill="1" applyBorder="1"/>
    <xf numFmtId="0" fontId="2" fillId="14" borderId="55" xfId="4" applyFont="1" applyFill="1" applyBorder="1"/>
    <xf numFmtId="49" fontId="2" fillId="14" borderId="53" xfId="4" applyNumberFormat="1" applyFont="1" applyFill="1" applyBorder="1" applyAlignment="1">
      <alignment horizontal="left" vertical="center" wrapText="1"/>
    </xf>
    <xf numFmtId="1" fontId="92" fillId="10" borderId="41" xfId="0" applyNumberFormat="1" applyFont="1" applyFill="1" applyBorder="1" applyAlignment="1">
      <alignment horizontal="center" vertical="center"/>
    </xf>
    <xf numFmtId="0" fontId="68" fillId="14" borderId="53" xfId="4" applyFont="1" applyFill="1" applyBorder="1"/>
    <xf numFmtId="0" fontId="9" fillId="14" borderId="53" xfId="0" applyFont="1" applyFill="1" applyBorder="1"/>
    <xf numFmtId="0" fontId="9" fillId="14" borderId="53" xfId="0" applyFont="1" applyFill="1" applyBorder="1" applyAlignment="1">
      <alignment wrapText="1"/>
    </xf>
    <xf numFmtId="0" fontId="68" fillId="10" borderId="47" xfId="5" applyFont="1" applyFill="1" applyBorder="1" applyAlignment="1">
      <alignment horizontal="center" wrapText="1"/>
    </xf>
    <xf numFmtId="0" fontId="9" fillId="14" borderId="45" xfId="0" applyFont="1" applyFill="1" applyBorder="1" applyAlignment="1">
      <alignment wrapText="1"/>
    </xf>
    <xf numFmtId="49" fontId="68" fillId="14" borderId="21" xfId="4" applyNumberFormat="1" applyFont="1" applyFill="1" applyBorder="1" applyAlignment="1">
      <alignment horizontal="left" vertical="center" wrapText="1"/>
    </xf>
    <xf numFmtId="49" fontId="68" fillId="14" borderId="56" xfId="4" applyNumberFormat="1" applyFont="1" applyFill="1" applyBorder="1" applyAlignment="1">
      <alignment horizontal="left" vertical="center" wrapText="1"/>
    </xf>
    <xf numFmtId="49" fontId="68" fillId="14" borderId="51" xfId="4" applyNumberFormat="1" applyFont="1" applyFill="1" applyBorder="1" applyAlignment="1">
      <alignment horizontal="left" vertical="center" wrapText="1"/>
    </xf>
    <xf numFmtId="0" fontId="68" fillId="14" borderId="48" xfId="4" applyFont="1" applyFill="1" applyBorder="1" applyAlignment="1">
      <alignment vertical="center" wrapText="1"/>
    </xf>
    <xf numFmtId="0" fontId="68" fillId="14" borderId="53" xfId="4" applyFont="1" applyFill="1" applyBorder="1" applyAlignment="1">
      <alignment vertical="center" wrapText="1"/>
    </xf>
    <xf numFmtId="49" fontId="68" fillId="14" borderId="53" xfId="4" applyNumberFormat="1" applyFont="1" applyFill="1" applyBorder="1" applyAlignment="1">
      <alignment horizontal="left" vertical="center" wrapText="1"/>
    </xf>
    <xf numFmtId="49" fontId="68" fillId="14" borderId="48" xfId="4" applyNumberFormat="1" applyFont="1" applyFill="1" applyBorder="1" applyAlignment="1">
      <alignment horizontal="left" vertical="center" wrapText="1"/>
    </xf>
    <xf numFmtId="3" fontId="68" fillId="19" borderId="53" xfId="5" applyNumberFormat="1" applyFont="1" applyBorder="1" applyAlignment="1">
      <alignment horizontal="center" wrapText="1"/>
    </xf>
    <xf numFmtId="0" fontId="9" fillId="10" borderId="20" xfId="0" applyFont="1" applyFill="1" applyBorder="1" applyAlignment="1">
      <alignment horizontal="center" vertical="center"/>
    </xf>
    <xf numFmtId="0" fontId="9" fillId="10" borderId="48" xfId="0" applyFont="1" applyFill="1" applyBorder="1" applyAlignment="1">
      <alignment horizontal="center" vertical="center"/>
    </xf>
    <xf numFmtId="0" fontId="68" fillId="12" borderId="53" xfId="5" applyFont="1" applyFill="1" applyBorder="1" applyAlignment="1">
      <alignment horizontal="center" vertical="center" wrapText="1"/>
    </xf>
    <xf numFmtId="0" fontId="68" fillId="12" borderId="1" xfId="5" applyFont="1" applyFill="1" applyBorder="1" applyAlignment="1">
      <alignment horizontal="center" wrapText="1"/>
    </xf>
    <xf numFmtId="0" fontId="68" fillId="12" borderId="53" xfId="5" applyFont="1" applyFill="1" applyBorder="1" applyAlignment="1">
      <alignment horizontal="center" wrapText="1"/>
    </xf>
    <xf numFmtId="0" fontId="9" fillId="12" borderId="53" xfId="0" applyFont="1" applyFill="1" applyBorder="1" applyAlignment="1">
      <alignment horizontal="center" wrapText="1"/>
    </xf>
    <xf numFmtId="3" fontId="68" fillId="12" borderId="1" xfId="5" applyNumberFormat="1" applyFont="1" applyFill="1" applyBorder="1" applyAlignment="1">
      <alignment horizontal="center"/>
    </xf>
    <xf numFmtId="3" fontId="68" fillId="12" borderId="41" xfId="5" applyNumberFormat="1" applyFont="1" applyFill="1" applyBorder="1" applyAlignment="1">
      <alignment horizontal="center"/>
    </xf>
    <xf numFmtId="3" fontId="9" fillId="12" borderId="53" xfId="0" applyNumberFormat="1" applyFont="1" applyFill="1" applyBorder="1" applyAlignment="1">
      <alignment horizontal="center"/>
    </xf>
    <xf numFmtId="0" fontId="68" fillId="12" borderId="1" xfId="5" applyFont="1" applyFill="1" applyBorder="1" applyAlignment="1">
      <alignment horizontal="center"/>
    </xf>
    <xf numFmtId="0" fontId="68" fillId="12" borderId="41" xfId="5" applyFont="1" applyFill="1" applyBorder="1" applyAlignment="1">
      <alignment horizontal="center"/>
    </xf>
    <xf numFmtId="0" fontId="68" fillId="12" borderId="53" xfId="5" applyFont="1" applyFill="1" applyBorder="1" applyAlignment="1">
      <alignment horizontal="center"/>
    </xf>
    <xf numFmtId="0" fontId="68" fillId="12" borderId="3" xfId="5" applyFont="1" applyFill="1" applyBorder="1" applyAlignment="1">
      <alignment horizontal="center"/>
    </xf>
    <xf numFmtId="0" fontId="68" fillId="12" borderId="48" xfId="5" applyFont="1" applyFill="1" applyBorder="1" applyAlignment="1">
      <alignment horizontal="center"/>
    </xf>
    <xf numFmtId="0" fontId="68" fillId="12" borderId="47" xfId="5" applyFont="1" applyFill="1" applyBorder="1" applyAlignment="1">
      <alignment horizontal="center"/>
    </xf>
    <xf numFmtId="0" fontId="68" fillId="12" borderId="53" xfId="5" applyNumberFormat="1" applyFont="1" applyFill="1" applyBorder="1" applyAlignment="1">
      <alignment horizontal="center"/>
    </xf>
    <xf numFmtId="0" fontId="68" fillId="12" borderId="48" xfId="5" applyNumberFormat="1" applyFont="1" applyFill="1" applyBorder="1" applyAlignment="1">
      <alignment horizontal="center"/>
    </xf>
    <xf numFmtId="0" fontId="68" fillId="12" borderId="1" xfId="5" applyNumberFormat="1" applyFont="1" applyFill="1" applyBorder="1" applyAlignment="1">
      <alignment horizontal="center"/>
    </xf>
    <xf numFmtId="0" fontId="98" fillId="14" borderId="45" xfId="4" applyFont="1" applyFill="1" applyBorder="1" applyAlignment="1">
      <alignment wrapText="1"/>
    </xf>
    <xf numFmtId="0" fontId="4" fillId="12" borderId="38" xfId="5" applyFill="1" applyBorder="1"/>
    <xf numFmtId="0" fontId="4" fillId="12" borderId="33" xfId="5" applyFill="1" applyBorder="1"/>
    <xf numFmtId="0" fontId="4" fillId="12" borderId="27" xfId="5" applyFill="1" applyBorder="1" applyAlignment="1">
      <alignment wrapText="1"/>
    </xf>
    <xf numFmtId="0" fontId="4" fillId="12" borderId="40" xfId="5" applyFill="1" applyBorder="1"/>
    <xf numFmtId="0" fontId="4" fillId="12" borderId="34" xfId="5" applyFill="1" applyBorder="1"/>
    <xf numFmtId="0" fontId="54" fillId="8" borderId="42" xfId="0" applyFont="1" applyFill="1" applyBorder="1" applyAlignment="1">
      <alignment horizontal="center"/>
    </xf>
    <xf numFmtId="0" fontId="54" fillId="8" borderId="47" xfId="0" applyFont="1" applyFill="1" applyBorder="1" applyAlignment="1">
      <alignment horizontal="center"/>
    </xf>
    <xf numFmtId="0" fontId="82" fillId="18" borderId="53" xfId="4" applyFont="1" applyBorder="1" applyAlignment="1">
      <alignment wrapText="1"/>
    </xf>
    <xf numFmtId="0" fontId="9" fillId="10" borderId="48" xfId="0" applyFont="1" applyFill="1" applyBorder="1" applyAlignment="1">
      <alignment horizontal="center" vertical="center"/>
    </xf>
    <xf numFmtId="0" fontId="54" fillId="8" borderId="42" xfId="0" applyFont="1" applyFill="1" applyBorder="1" applyAlignment="1"/>
    <xf numFmtId="0" fontId="54" fillId="8" borderId="47" xfId="0" applyFont="1" applyFill="1" applyBorder="1" applyAlignment="1"/>
    <xf numFmtId="0" fontId="68" fillId="18" borderId="48" xfId="4" applyFont="1" applyBorder="1"/>
    <xf numFmtId="0" fontId="68" fillId="18" borderId="2" xfId="4" applyFont="1" applyBorder="1"/>
    <xf numFmtId="0" fontId="68" fillId="19" borderId="48" xfId="5" applyFont="1" applyBorder="1" applyAlignment="1">
      <alignment horizontal="center" vertical="center" wrapText="1"/>
    </xf>
    <xf numFmtId="0" fontId="68" fillId="18" borderId="58" xfId="4" applyFont="1" applyBorder="1"/>
    <xf numFmtId="0" fontId="9" fillId="14" borderId="45" xfId="0" applyFont="1" applyFill="1" applyBorder="1"/>
    <xf numFmtId="0" fontId="9" fillId="14" borderId="14" xfId="0" applyFont="1" applyFill="1" applyBorder="1" applyAlignment="1">
      <alignment horizontal="left"/>
    </xf>
    <xf numFmtId="0" fontId="9" fillId="14" borderId="2" xfId="0" applyFont="1" applyFill="1" applyBorder="1" applyAlignment="1">
      <alignment horizontal="left"/>
    </xf>
    <xf numFmtId="0" fontId="68" fillId="14" borderId="1" xfId="4" applyFont="1" applyFill="1" applyBorder="1" applyAlignment="1">
      <alignment horizontal="left"/>
    </xf>
    <xf numFmtId="0" fontId="68" fillId="14" borderId="20" xfId="4" applyFont="1" applyFill="1" applyBorder="1" applyAlignment="1">
      <alignment horizontal="left"/>
    </xf>
    <xf numFmtId="0" fontId="68" fillId="14" borderId="53" xfId="4" applyFont="1" applyFill="1" applyBorder="1" applyAlignment="1">
      <alignment horizontal="left"/>
    </xf>
    <xf numFmtId="0" fontId="9" fillId="10" borderId="20" xfId="0" applyFont="1" applyFill="1" applyBorder="1" applyAlignment="1">
      <alignment horizontal="center" vertical="center"/>
    </xf>
    <xf numFmtId="0" fontId="68" fillId="14" borderId="55" xfId="4" applyFont="1" applyFill="1" applyBorder="1" applyAlignment="1">
      <alignment wrapText="1"/>
    </xf>
    <xf numFmtId="0" fontId="1" fillId="18" borderId="3" xfId="4" applyFont="1" applyBorder="1"/>
    <xf numFmtId="0" fontId="1" fillId="18" borderId="1" xfId="4" applyFont="1" applyBorder="1"/>
    <xf numFmtId="0" fontId="1" fillId="18" borderId="1" xfId="4" applyFont="1" applyBorder="1" applyAlignment="1">
      <alignment wrapText="1"/>
    </xf>
    <xf numFmtId="0" fontId="1" fillId="18" borderId="53" xfId="4" applyFont="1" applyBorder="1"/>
    <xf numFmtId="0" fontId="1" fillId="14" borderId="53" xfId="4" applyFont="1" applyFill="1" applyBorder="1"/>
    <xf numFmtId="0" fontId="1" fillId="14" borderId="53" xfId="4" applyFont="1" applyFill="1" applyBorder="1" applyAlignment="1">
      <alignment wrapText="1"/>
    </xf>
    <xf numFmtId="1" fontId="19" fillId="3" borderId="59" xfId="0" applyNumberFormat="1" applyFont="1" applyFill="1" applyBorder="1" applyAlignment="1">
      <alignment horizontal="center" vertical="center"/>
    </xf>
    <xf numFmtId="1" fontId="19" fillId="3" borderId="14" xfId="0" applyNumberFormat="1" applyFont="1" applyFill="1" applyBorder="1" applyAlignment="1">
      <alignment horizontal="center" vertical="center"/>
    </xf>
    <xf numFmtId="1" fontId="19" fillId="3" borderId="13" xfId="0" applyNumberFormat="1" applyFont="1" applyFill="1" applyBorder="1" applyAlignment="1">
      <alignment horizontal="center" vertical="center"/>
    </xf>
    <xf numFmtId="1" fontId="19" fillId="0" borderId="59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63" fillId="3" borderId="0" xfId="0" applyFont="1" applyFill="1" applyAlignment="1">
      <alignment horizontal="center"/>
    </xf>
    <xf numFmtId="0" fontId="79" fillId="5" borderId="42" xfId="0" applyFont="1" applyFill="1" applyBorder="1" applyAlignment="1">
      <alignment horizontal="center" vertical="center"/>
    </xf>
    <xf numFmtId="0" fontId="79" fillId="5" borderId="47" xfId="0" applyFont="1" applyFill="1" applyBorder="1" applyAlignment="1">
      <alignment horizontal="center" vertical="center"/>
    </xf>
    <xf numFmtId="0" fontId="79" fillId="5" borderId="45" xfId="0" applyFont="1" applyFill="1" applyBorder="1" applyAlignment="1">
      <alignment horizontal="center" vertical="center"/>
    </xf>
    <xf numFmtId="0" fontId="56" fillId="5" borderId="42" xfId="0" applyFont="1" applyFill="1" applyBorder="1" applyAlignment="1">
      <alignment horizontal="center" vertical="center"/>
    </xf>
    <xf numFmtId="0" fontId="56" fillId="5" borderId="47" xfId="0" applyFont="1" applyFill="1" applyBorder="1" applyAlignment="1">
      <alignment horizontal="center" vertical="center"/>
    </xf>
    <xf numFmtId="0" fontId="56" fillId="5" borderId="45" xfId="0" applyFont="1" applyFill="1" applyBorder="1" applyAlignment="1">
      <alignment horizontal="center" vertical="center"/>
    </xf>
    <xf numFmtId="0" fontId="79" fillId="8" borderId="46" xfId="0" applyFont="1" applyFill="1" applyBorder="1" applyAlignment="1">
      <alignment horizontal="center" vertical="center"/>
    </xf>
    <xf numFmtId="0" fontId="79" fillId="8" borderId="44" xfId="0" applyFont="1" applyFill="1" applyBorder="1" applyAlignment="1">
      <alignment horizontal="center" vertical="center"/>
    </xf>
    <xf numFmtId="0" fontId="79" fillId="5" borderId="42" xfId="0" applyFont="1" applyFill="1" applyBorder="1" applyAlignment="1">
      <alignment horizontal="center" vertical="center" wrapText="1"/>
    </xf>
    <xf numFmtId="0" fontId="79" fillId="5" borderId="47" xfId="0" applyFont="1" applyFill="1" applyBorder="1" applyAlignment="1">
      <alignment horizontal="center" vertical="center" wrapText="1"/>
    </xf>
    <xf numFmtId="0" fontId="79" fillId="5" borderId="45" xfId="0" applyFont="1" applyFill="1" applyBorder="1" applyAlignment="1">
      <alignment horizontal="center" vertical="center" wrapText="1"/>
    </xf>
    <xf numFmtId="1" fontId="71" fillId="12" borderId="20" xfId="0" applyNumberFormat="1" applyFont="1" applyFill="1" applyBorder="1" applyAlignment="1">
      <alignment horizontal="center" vertical="center"/>
    </xf>
    <xf numFmtId="1" fontId="71" fillId="12" borderId="48" xfId="0" applyNumberFormat="1" applyFont="1" applyFill="1" applyBorder="1" applyAlignment="1">
      <alignment horizontal="center" vertical="center"/>
    </xf>
    <xf numFmtId="1" fontId="92" fillId="12" borderId="20" xfId="0" applyNumberFormat="1" applyFont="1" applyFill="1" applyBorder="1" applyAlignment="1">
      <alignment horizontal="center" vertical="center"/>
    </xf>
    <xf numFmtId="0" fontId="92" fillId="12" borderId="48" xfId="0" applyFont="1" applyFill="1" applyBorder="1" applyAlignment="1">
      <alignment horizontal="center" vertical="center"/>
    </xf>
    <xf numFmtId="1" fontId="70" fillId="8" borderId="20" xfId="0" applyNumberFormat="1" applyFont="1" applyFill="1" applyBorder="1" applyAlignment="1">
      <alignment horizontal="center" vertical="center"/>
    </xf>
    <xf numFmtId="1" fontId="70" fillId="8" borderId="48" xfId="0" applyNumberFormat="1" applyFont="1" applyFill="1" applyBorder="1" applyAlignment="1">
      <alignment horizontal="center" vertical="center"/>
    </xf>
    <xf numFmtId="1" fontId="28" fillId="13" borderId="50" xfId="0" applyNumberFormat="1" applyFont="1" applyFill="1" applyBorder="1" applyAlignment="1">
      <alignment horizontal="center"/>
    </xf>
    <xf numFmtId="1" fontId="28" fillId="13" borderId="43" xfId="0" applyNumberFormat="1" applyFont="1" applyFill="1" applyBorder="1" applyAlignment="1">
      <alignment horizontal="center"/>
    </xf>
    <xf numFmtId="1" fontId="28" fillId="13" borderId="46" xfId="0" applyNumberFormat="1" applyFont="1" applyFill="1" applyBorder="1" applyAlignment="1">
      <alignment horizontal="center"/>
    </xf>
    <xf numFmtId="1" fontId="28" fillId="13" borderId="44" xfId="0" applyNumberFormat="1" applyFont="1" applyFill="1" applyBorder="1" applyAlignment="1">
      <alignment horizontal="center"/>
    </xf>
    <xf numFmtId="0" fontId="61" fillId="8" borderId="42" xfId="0" applyFont="1" applyFill="1" applyBorder="1" applyAlignment="1">
      <alignment horizontal="center" vertical="center"/>
    </xf>
    <xf numFmtId="0" fontId="61" fillId="8" borderId="47" xfId="0" applyFont="1" applyFill="1" applyBorder="1" applyAlignment="1">
      <alignment horizontal="center" vertical="center"/>
    </xf>
    <xf numFmtId="0" fontId="79" fillId="8" borderId="42" xfId="0" applyFont="1" applyFill="1" applyBorder="1" applyAlignment="1">
      <alignment horizontal="center" vertical="center"/>
    </xf>
    <xf numFmtId="0" fontId="79" fillId="8" borderId="47" xfId="0" applyFont="1" applyFill="1" applyBorder="1" applyAlignment="1">
      <alignment horizontal="center" vertical="center"/>
    </xf>
    <xf numFmtId="0" fontId="79" fillId="8" borderId="45" xfId="0" applyFont="1" applyFill="1" applyBorder="1" applyAlignment="1">
      <alignment horizontal="center" vertical="center"/>
    </xf>
    <xf numFmtId="0" fontId="79" fillId="5" borderId="49" xfId="0" applyFont="1" applyFill="1" applyBorder="1" applyAlignment="1">
      <alignment horizontal="center" vertical="center" wrapText="1"/>
    </xf>
    <xf numFmtId="0" fontId="79" fillId="5" borderId="46" xfId="0" applyFont="1" applyFill="1" applyBorder="1" applyAlignment="1">
      <alignment horizontal="center" vertical="center" wrapText="1"/>
    </xf>
    <xf numFmtId="0" fontId="79" fillId="5" borderId="44" xfId="0" applyFont="1" applyFill="1" applyBorder="1" applyAlignment="1">
      <alignment horizontal="center" vertical="center" wrapText="1"/>
    </xf>
    <xf numFmtId="0" fontId="81" fillId="5" borderId="42" xfId="0" applyFont="1" applyFill="1" applyBorder="1" applyAlignment="1">
      <alignment horizontal="center" vertical="center"/>
    </xf>
    <xf numFmtId="0" fontId="81" fillId="5" borderId="47" xfId="0" applyFont="1" applyFill="1" applyBorder="1" applyAlignment="1">
      <alignment horizontal="center" vertical="center"/>
    </xf>
    <xf numFmtId="0" fontId="81" fillId="5" borderId="45" xfId="0" applyFont="1" applyFill="1" applyBorder="1" applyAlignment="1">
      <alignment horizontal="center" vertical="center"/>
    </xf>
    <xf numFmtId="0" fontId="73" fillId="8" borderId="42" xfId="0" applyFont="1" applyFill="1" applyBorder="1" applyAlignment="1">
      <alignment horizontal="center" vertical="center"/>
    </xf>
    <xf numFmtId="0" fontId="73" fillId="8" borderId="47" xfId="0" applyFont="1" applyFill="1" applyBorder="1" applyAlignment="1">
      <alignment horizontal="center" vertical="center"/>
    </xf>
    <xf numFmtId="0" fontId="73" fillId="8" borderId="45" xfId="0" applyFont="1" applyFill="1" applyBorder="1" applyAlignment="1">
      <alignment horizontal="center" vertical="center"/>
    </xf>
    <xf numFmtId="0" fontId="68" fillId="19" borderId="53" xfId="5" applyFont="1" applyBorder="1" applyAlignment="1">
      <alignment horizontal="center" vertical="center"/>
    </xf>
    <xf numFmtId="0" fontId="90" fillId="10" borderId="53" xfId="3" applyFont="1" applyFill="1" applyBorder="1" applyAlignment="1">
      <alignment horizontal="center" vertical="center"/>
    </xf>
    <xf numFmtId="1" fontId="19" fillId="3" borderId="20" xfId="0" applyNumberFormat="1" applyFont="1" applyFill="1" applyBorder="1" applyAlignment="1">
      <alignment horizontal="center" vertical="center"/>
    </xf>
    <xf numFmtId="1" fontId="19" fillId="3" borderId="48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48" xfId="0" applyNumberFormat="1" applyFont="1" applyFill="1" applyBorder="1" applyAlignment="1">
      <alignment horizontal="center" vertical="center"/>
    </xf>
    <xf numFmtId="0" fontId="61" fillId="12" borderId="41" xfId="0" applyFont="1" applyFill="1" applyBorder="1" applyAlignment="1">
      <alignment horizontal="center" vertical="center" wrapText="1"/>
    </xf>
    <xf numFmtId="0" fontId="79" fillId="5" borderId="46" xfId="0" applyFont="1" applyFill="1" applyBorder="1" applyAlignment="1">
      <alignment horizontal="center" vertical="center"/>
    </xf>
    <xf numFmtId="0" fontId="79" fillId="5" borderId="44" xfId="0" applyFont="1" applyFill="1" applyBorder="1" applyAlignment="1">
      <alignment horizontal="center" vertical="center"/>
    </xf>
    <xf numFmtId="0" fontId="61" fillId="12" borderId="20" xfId="0" applyFont="1" applyFill="1" applyBorder="1" applyAlignment="1">
      <alignment horizontal="center" vertical="center" wrapText="1"/>
    </xf>
    <xf numFmtId="0" fontId="61" fillId="10" borderId="41" xfId="0" applyFont="1" applyFill="1" applyBorder="1" applyAlignment="1">
      <alignment horizontal="center" vertical="center" wrapText="1"/>
    </xf>
    <xf numFmtId="0" fontId="56" fillId="5" borderId="42" xfId="0" applyFont="1" applyFill="1" applyBorder="1" applyAlignment="1">
      <alignment horizontal="center" vertical="center" wrapText="1"/>
    </xf>
    <xf numFmtId="0" fontId="56" fillId="5" borderId="47" xfId="0" applyFont="1" applyFill="1" applyBorder="1" applyAlignment="1">
      <alignment horizontal="center" vertical="center" wrapText="1"/>
    </xf>
    <xf numFmtId="0" fontId="56" fillId="5" borderId="45" xfId="0" applyFont="1" applyFill="1" applyBorder="1" applyAlignment="1">
      <alignment horizontal="center" vertical="center" wrapText="1"/>
    </xf>
    <xf numFmtId="0" fontId="42" fillId="0" borderId="1" xfId="3" applyFont="1" applyFill="1" applyBorder="1" applyAlignment="1">
      <alignment horizontal="center" vertical="center"/>
    </xf>
    <xf numFmtId="0" fontId="68" fillId="19" borderId="1" xfId="5" applyFont="1" applyBorder="1" applyAlignment="1">
      <alignment horizontal="center" vertical="center"/>
    </xf>
    <xf numFmtId="0" fontId="68" fillId="19" borderId="58" xfId="5" applyFont="1" applyBorder="1" applyAlignment="1">
      <alignment horizontal="center" vertical="center" wrapText="1"/>
    </xf>
    <xf numFmtId="0" fontId="68" fillId="19" borderId="53" xfId="5" applyFont="1" applyBorder="1" applyAlignment="1">
      <alignment horizontal="center" vertical="center" wrapText="1"/>
    </xf>
    <xf numFmtId="0" fontId="68" fillId="19" borderId="2" xfId="5" applyFont="1" applyBorder="1" applyAlignment="1">
      <alignment horizontal="center" vertical="center" wrapText="1"/>
    </xf>
    <xf numFmtId="1" fontId="28" fillId="3" borderId="58" xfId="0" applyNumberFormat="1" applyFont="1" applyFill="1" applyBorder="1" applyAlignment="1">
      <alignment horizontal="center" vertical="center" wrapText="1"/>
    </xf>
    <xf numFmtId="1" fontId="28" fillId="3" borderId="53" xfId="0" applyNumberFormat="1" applyFont="1" applyFill="1" applyBorder="1" applyAlignment="1">
      <alignment horizontal="center" vertical="center" wrapText="1"/>
    </xf>
    <xf numFmtId="1" fontId="28" fillId="3" borderId="2" xfId="0" applyNumberFormat="1" applyFont="1" applyFill="1" applyBorder="1" applyAlignment="1">
      <alignment horizontal="center" vertical="center" wrapText="1"/>
    </xf>
    <xf numFmtId="2" fontId="28" fillId="3" borderId="58" xfId="0" applyNumberFormat="1" applyFont="1" applyFill="1" applyBorder="1" applyAlignment="1">
      <alignment horizontal="center" vertical="center" wrapText="1"/>
    </xf>
    <xf numFmtId="2" fontId="28" fillId="3" borderId="53" xfId="0" applyNumberFormat="1" applyFont="1" applyFill="1" applyBorder="1" applyAlignment="1">
      <alignment horizontal="center" vertical="center" wrapText="1"/>
    </xf>
    <xf numFmtId="2" fontId="28" fillId="3" borderId="2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 vertical="center" wrapText="1"/>
    </xf>
    <xf numFmtId="1" fontId="69" fillId="3" borderId="0" xfId="0" applyNumberFormat="1" applyFont="1" applyFill="1" applyAlignment="1">
      <alignment horizontal="center" vertical="center"/>
    </xf>
    <xf numFmtId="1" fontId="74" fillId="3" borderId="0" xfId="0" applyNumberFormat="1" applyFont="1" applyFill="1" applyAlignment="1">
      <alignment horizontal="center"/>
    </xf>
    <xf numFmtId="1" fontId="75" fillId="3" borderId="0" xfId="0" applyNumberFormat="1" applyFont="1" applyFill="1" applyBorder="1" applyAlignment="1">
      <alignment horizontal="center"/>
    </xf>
    <xf numFmtId="1" fontId="77" fillId="5" borderId="20" xfId="0" applyNumberFormat="1" applyFont="1" applyFill="1" applyBorder="1" applyAlignment="1">
      <alignment horizontal="center" vertical="center" wrapText="1"/>
    </xf>
    <xf numFmtId="1" fontId="77" fillId="5" borderId="48" xfId="0" applyNumberFormat="1" applyFont="1" applyFill="1" applyBorder="1" applyAlignment="1">
      <alignment horizontal="center" vertical="center" wrapText="1"/>
    </xf>
    <xf numFmtId="0" fontId="50" fillId="9" borderId="46" xfId="0" applyFont="1" applyFill="1" applyBorder="1" applyAlignment="1">
      <alignment horizontal="center" wrapText="1"/>
    </xf>
    <xf numFmtId="0" fontId="57" fillId="5" borderId="42" xfId="0" applyFont="1" applyFill="1" applyBorder="1" applyAlignment="1">
      <alignment horizontal="center" vertical="center" wrapText="1"/>
    </xf>
    <xf numFmtId="0" fontId="57" fillId="5" borderId="47" xfId="0" applyFont="1" applyFill="1" applyBorder="1" applyAlignment="1">
      <alignment horizontal="center" vertical="center" wrapText="1"/>
    </xf>
    <xf numFmtId="0" fontId="57" fillId="5" borderId="45" xfId="0" applyFont="1" applyFill="1" applyBorder="1" applyAlignment="1">
      <alignment horizontal="center" vertical="center" wrapText="1"/>
    </xf>
    <xf numFmtId="0" fontId="79" fillId="8" borderId="42" xfId="0" applyFont="1" applyFill="1" applyBorder="1" applyAlignment="1">
      <alignment horizontal="center" vertical="center" wrapText="1"/>
    </xf>
    <xf numFmtId="0" fontId="79" fillId="8" borderId="47" xfId="0" applyFont="1" applyFill="1" applyBorder="1" applyAlignment="1">
      <alignment horizontal="center" vertical="center" wrapText="1"/>
    </xf>
    <xf numFmtId="0" fontId="79" fillId="8" borderId="45" xfId="0" applyFont="1" applyFill="1" applyBorder="1" applyAlignment="1">
      <alignment horizontal="center" vertical="center" wrapText="1"/>
    </xf>
    <xf numFmtId="1" fontId="88" fillId="5" borderId="41" xfId="0" applyNumberFormat="1" applyFont="1" applyFill="1" applyBorder="1" applyAlignment="1">
      <alignment horizontal="center" vertical="center" wrapText="1"/>
    </xf>
    <xf numFmtId="1" fontId="89" fillId="5" borderId="41" xfId="0" applyNumberFormat="1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" fillId="10" borderId="48" xfId="0" applyFont="1" applyFill="1" applyBorder="1" applyAlignment="1">
      <alignment horizontal="center" vertical="center"/>
    </xf>
    <xf numFmtId="0" fontId="9" fillId="10" borderId="59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76" fillId="8" borderId="1" xfId="5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horizontal="center" vertical="center" wrapText="1"/>
    </xf>
    <xf numFmtId="0" fontId="68" fillId="19" borderId="1" xfId="5" applyFont="1" applyBorder="1" applyAlignment="1">
      <alignment horizontal="center" vertical="center" wrapText="1"/>
    </xf>
    <xf numFmtId="0" fontId="9" fillId="10" borderId="55" xfId="0" applyFont="1" applyFill="1" applyBorder="1" applyAlignment="1">
      <alignment horizontal="center" vertical="center"/>
    </xf>
    <xf numFmtId="1" fontId="19" fillId="3" borderId="55" xfId="0" applyNumberFormat="1" applyFont="1" applyFill="1" applyBorder="1" applyAlignment="1">
      <alignment horizontal="center" vertical="center"/>
    </xf>
    <xf numFmtId="1" fontId="19" fillId="0" borderId="55" xfId="0" applyNumberFormat="1" applyFont="1" applyFill="1" applyBorder="1" applyAlignment="1">
      <alignment horizontal="center" vertical="center"/>
    </xf>
    <xf numFmtId="0" fontId="81" fillId="5" borderId="42" xfId="0" applyFont="1" applyFill="1" applyBorder="1" applyAlignment="1">
      <alignment horizontal="center" vertical="center" wrapText="1"/>
    </xf>
    <xf numFmtId="0" fontId="81" fillId="5" borderId="47" xfId="0" applyFont="1" applyFill="1" applyBorder="1" applyAlignment="1">
      <alignment horizontal="center" vertical="center" wrapText="1"/>
    </xf>
    <xf numFmtId="0" fontId="81" fillId="5" borderId="45" xfId="0" applyFont="1" applyFill="1" applyBorder="1" applyAlignment="1">
      <alignment horizontal="center" vertical="center" wrapText="1"/>
    </xf>
    <xf numFmtId="0" fontId="90" fillId="10" borderId="20" xfId="3" applyFont="1" applyFill="1" applyBorder="1" applyAlignment="1">
      <alignment horizontal="center" vertical="center"/>
    </xf>
    <xf numFmtId="0" fontId="90" fillId="10" borderId="14" xfId="3" applyFont="1" applyFill="1" applyBorder="1" applyAlignment="1">
      <alignment horizontal="center" vertical="center"/>
    </xf>
    <xf numFmtId="0" fontId="90" fillId="10" borderId="48" xfId="3" applyFont="1" applyFill="1" applyBorder="1" applyAlignment="1">
      <alignment horizontal="center" vertical="center"/>
    </xf>
    <xf numFmtId="0" fontId="95" fillId="3" borderId="0" xfId="4" applyFont="1" applyFill="1" applyAlignment="1">
      <alignment horizontal="center" vertical="center" wrapText="1"/>
    </xf>
    <xf numFmtId="0" fontId="82" fillId="3" borderId="0" xfId="4" applyFont="1" applyFill="1" applyAlignment="1">
      <alignment horizontal="center" wrapText="1"/>
    </xf>
    <xf numFmtId="0" fontId="87" fillId="3" borderId="0" xfId="4" applyFont="1" applyFill="1" applyAlignment="1">
      <alignment horizont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68" fillId="8" borderId="57" xfId="4" applyFont="1" applyFill="1" applyBorder="1" applyAlignment="1">
      <alignment horizontal="center" wrapText="1"/>
    </xf>
    <xf numFmtId="0" fontId="68" fillId="8" borderId="44" xfId="4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24" fillId="5" borderId="1" xfId="0" applyFont="1" applyFill="1" applyBorder="1" applyAlignment="1">
      <alignment horizontal="center" vertical="center" wrapText="1"/>
    </xf>
    <xf numFmtId="0" fontId="38" fillId="5" borderId="8" xfId="0" applyNumberFormat="1" applyFont="1" applyFill="1" applyBorder="1" applyAlignment="1">
      <alignment horizontal="center" vertical="center" wrapText="1"/>
    </xf>
    <xf numFmtId="0" fontId="38" fillId="5" borderId="3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18" fillId="5" borderId="2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8" fillId="8" borderId="20" xfId="4" applyFont="1" applyFill="1" applyBorder="1" applyAlignment="1">
      <alignment horizontal="center" wrapText="1"/>
    </xf>
    <xf numFmtId="0" fontId="68" fillId="8" borderId="48" xfId="4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3" fontId="10" fillId="3" borderId="8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wrapText="1"/>
    </xf>
    <xf numFmtId="0" fontId="39" fillId="5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24" fillId="5" borderId="8" xfId="0" applyNumberFormat="1" applyFont="1" applyFill="1" applyBorder="1" applyAlignment="1">
      <alignment horizontal="center" vertical="center" wrapText="1"/>
    </xf>
    <xf numFmtId="0" fontId="24" fillId="5" borderId="3" xfId="0" applyNumberFormat="1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0" fontId="81" fillId="8" borderId="53" xfId="0" applyFont="1" applyFill="1" applyBorder="1" applyAlignment="1">
      <alignment horizontal="center"/>
    </xf>
    <xf numFmtId="0" fontId="16" fillId="5" borderId="4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8" fillId="5" borderId="41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wrapText="1"/>
    </xf>
    <xf numFmtId="0" fontId="9" fillId="3" borderId="45" xfId="0" applyFont="1" applyFill="1" applyBorder="1" applyAlignment="1">
      <alignment horizont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3" fontId="10" fillId="3" borderId="11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0" fontId="100" fillId="14" borderId="42" xfId="4" applyFont="1" applyFill="1" applyBorder="1" applyAlignment="1">
      <alignment horizontal="center" vertical="center"/>
    </xf>
    <xf numFmtId="0" fontId="100" fillId="14" borderId="45" xfId="4" applyFont="1" applyFill="1" applyBorder="1" applyAlignment="1">
      <alignment horizontal="center" vertical="center"/>
    </xf>
    <xf numFmtId="0" fontId="4" fillId="14" borderId="42" xfId="4" applyFill="1" applyBorder="1" applyAlignment="1">
      <alignment horizontal="center"/>
    </xf>
    <xf numFmtId="0" fontId="4" fillId="14" borderId="45" xfId="4" applyFill="1" applyBorder="1" applyAlignment="1">
      <alignment horizontal="center"/>
    </xf>
    <xf numFmtId="0" fontId="18" fillId="5" borderId="53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94" fillId="3" borderId="0" xfId="0" applyFont="1" applyFill="1" applyAlignment="1">
      <alignment horizontal="center"/>
    </xf>
    <xf numFmtId="0" fontId="96" fillId="3" borderId="0" xfId="1" applyFont="1" applyFill="1" applyAlignment="1" applyProtection="1">
      <alignment horizontal="center"/>
    </xf>
    <xf numFmtId="0" fontId="82" fillId="3" borderId="0" xfId="5" applyFont="1" applyFill="1" applyAlignment="1">
      <alignment horizontal="center"/>
    </xf>
    <xf numFmtId="0" fontId="39" fillId="5" borderId="1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/>
    </xf>
    <xf numFmtId="0" fontId="31" fillId="17" borderId="28" xfId="0" applyFont="1" applyFill="1" applyBorder="1" applyAlignment="1">
      <alignment horizontal="center"/>
    </xf>
    <xf numFmtId="0" fontId="31" fillId="17" borderId="0" xfId="0" applyFont="1" applyFill="1" applyBorder="1" applyAlignment="1">
      <alignment horizontal="center"/>
    </xf>
    <xf numFmtId="0" fontId="31" fillId="17" borderId="18" xfId="0" applyFont="1" applyFill="1" applyBorder="1" applyAlignment="1">
      <alignment horizontal="center"/>
    </xf>
    <xf numFmtId="0" fontId="31" fillId="16" borderId="1" xfId="0" applyFont="1" applyFill="1" applyBorder="1" applyAlignment="1">
      <alignment horizontal="center"/>
    </xf>
    <xf numFmtId="0" fontId="30" fillId="3" borderId="0" xfId="0" applyFont="1" applyFill="1" applyAlignment="1">
      <alignment horizontal="center" vertical="center"/>
    </xf>
    <xf numFmtId="0" fontId="30" fillId="3" borderId="46" xfId="0" applyFont="1" applyFill="1" applyBorder="1" applyAlignment="1">
      <alignment horizontal="center" vertical="center"/>
    </xf>
    <xf numFmtId="0" fontId="65" fillId="13" borderId="53" xfId="0" applyFont="1" applyFill="1" applyBorder="1" applyAlignment="1">
      <alignment horizontal="center"/>
    </xf>
    <xf numFmtId="0" fontId="66" fillId="8" borderId="17" xfId="0" applyFont="1" applyFill="1" applyBorder="1" applyAlignment="1">
      <alignment horizontal="center" wrapText="1"/>
    </xf>
    <xf numFmtId="0" fontId="66" fillId="8" borderId="0" xfId="0" applyFont="1" applyFill="1" applyAlignment="1">
      <alignment horizontal="center" wrapText="1"/>
    </xf>
    <xf numFmtId="0" fontId="66" fillId="8" borderId="18" xfId="0" applyFont="1" applyFill="1" applyBorder="1" applyAlignment="1">
      <alignment horizontal="center" wrapText="1"/>
    </xf>
  </cellXfs>
  <cellStyles count="6">
    <cellStyle name="20% — акцент1" xfId="4" builtinId="30"/>
    <cellStyle name="20% — акцент4" xfId="5" builtinId="42"/>
    <cellStyle name="Excel Built-in Normal" xfId="3"/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3999149</xdr:colOff>
      <xdr:row>7</xdr:row>
      <xdr:rowOff>62667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FC4C7EE-93E3-FD42-BA91-76ED5F6FB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99149" cy="4007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201663</xdr:colOff>
      <xdr:row>1</xdr:row>
      <xdr:rowOff>16933</xdr:rowOff>
    </xdr:from>
    <xdr:to>
      <xdr:col>0</xdr:col>
      <xdr:colOff>2760135</xdr:colOff>
      <xdr:row>7</xdr:row>
      <xdr:rowOff>135466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D6968A4-695D-7749-A489-105EC2DA8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663" y="338666"/>
          <a:ext cx="2558472" cy="2489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184925</xdr:colOff>
      <xdr:row>0</xdr:row>
      <xdr:rowOff>77439</xdr:rowOff>
    </xdr:from>
    <xdr:to>
      <xdr:col>0</xdr:col>
      <xdr:colOff>2102625</xdr:colOff>
      <xdr:row>5</xdr:row>
      <xdr:rowOff>269294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904EE19-9116-454C-AE3D-551045DC5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925" y="77439"/>
          <a:ext cx="1917700" cy="1895514"/>
        </a:xfrm>
        <a:prstGeom prst="rect">
          <a:avLst/>
        </a:prstGeom>
      </xdr:spPr>
    </xdr:pic>
    <xdr:clientData/>
  </xdr:twoCellAnchor>
  <xdr:oneCellAnchor>
    <xdr:from>
      <xdr:col>0</xdr:col>
      <xdr:colOff>304800</xdr:colOff>
      <xdr:row>5</xdr:row>
      <xdr:rowOff>76200</xdr:rowOff>
    </xdr:from>
    <xdr:ext cx="1323975" cy="742950"/>
    <xdr:pic>
      <xdr:nvPicPr>
        <xdr:cNvPr id="4" name="image1.jpg" title="Изображение">
          <a:extLst>
            <a:ext uri="{FF2B5EF4-FFF2-40B4-BE49-F238E27FC236}">
              <a16:creationId xmlns:a16="http://schemas.microsoft.com/office/drawing/2014/main" id="{CCCCD877-75D1-4B44-94F0-47CAC3A177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" y="2082800"/>
          <a:ext cx="1323975" cy="742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keratin.b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rokeratin.b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32"/>
  <sheetViews>
    <sheetView tabSelected="1" view="pageBreakPreview" topLeftCell="A629" zoomScale="47" zoomScaleNormal="47" zoomScaleSheetLayoutView="47" workbookViewId="0">
      <selection activeCell="I659" sqref="I659"/>
    </sheetView>
  </sheetViews>
  <sheetFormatPr defaultColWidth="8.77734375" defaultRowHeight="25.05" customHeight="1"/>
  <cols>
    <col min="1" max="1" width="121.77734375" style="178" customWidth="1"/>
    <col min="2" max="2" width="21.6640625" style="219" customWidth="1"/>
    <col min="3" max="3" width="14.6640625" style="80" hidden="1" customWidth="1"/>
    <col min="4" max="4" width="26.33203125" style="80" hidden="1" customWidth="1"/>
    <col min="5" max="5" width="20.109375" style="339" bestFit="1" customWidth="1"/>
    <col min="6" max="6" width="22.44140625" style="268" customWidth="1"/>
    <col min="7" max="7" width="29.44140625" style="268" customWidth="1"/>
    <col min="8" max="8" width="26.109375" style="268" customWidth="1"/>
    <col min="9" max="9" width="21.109375" style="268" customWidth="1"/>
    <col min="10" max="10" width="21.77734375" style="268" customWidth="1"/>
  </cols>
  <sheetData>
    <row r="1" spans="1:10" ht="76.05" customHeight="1">
      <c r="A1" s="243"/>
      <c r="B1" s="244"/>
      <c r="C1" s="245"/>
      <c r="D1" s="245"/>
      <c r="E1" s="325"/>
      <c r="F1" s="257"/>
      <c r="G1" s="257"/>
      <c r="H1" s="257"/>
      <c r="I1" s="257"/>
      <c r="J1" s="257"/>
    </row>
    <row r="2" spans="1:10" ht="81" customHeight="1">
      <c r="A2" s="243"/>
      <c r="B2" s="256" t="s">
        <v>237</v>
      </c>
      <c r="C2" s="246"/>
      <c r="D2" s="247"/>
      <c r="E2" s="325"/>
      <c r="F2" s="257"/>
      <c r="G2" s="257"/>
      <c r="H2" s="257"/>
      <c r="I2" s="257"/>
      <c r="J2" s="257"/>
    </row>
    <row r="3" spans="1:10" s="2" customFormat="1" ht="37.049999999999997" customHeight="1">
      <c r="A3" s="243"/>
      <c r="B3" s="244"/>
      <c r="C3" s="248"/>
      <c r="D3" s="249" t="s">
        <v>551</v>
      </c>
      <c r="E3" s="587" t="s">
        <v>551</v>
      </c>
      <c r="F3" s="587"/>
      <c r="G3" s="269" t="s">
        <v>238</v>
      </c>
      <c r="H3" s="269"/>
      <c r="I3" s="269"/>
      <c r="J3" s="257"/>
    </row>
    <row r="4" spans="1:10" s="2" customFormat="1" ht="25.05" customHeight="1">
      <c r="A4" s="243"/>
      <c r="B4" s="250"/>
      <c r="C4" s="251"/>
      <c r="D4" s="252" t="s">
        <v>239</v>
      </c>
      <c r="E4" s="588" t="s">
        <v>239</v>
      </c>
      <c r="F4" s="588"/>
      <c r="G4" s="278" t="s">
        <v>407</v>
      </c>
      <c r="H4" s="278"/>
      <c r="I4" s="278"/>
      <c r="J4" s="257"/>
    </row>
    <row r="5" spans="1:10" s="2" customFormat="1" ht="34.049999999999997" customHeight="1">
      <c r="A5" s="243"/>
      <c r="B5" s="244"/>
      <c r="C5" s="251"/>
      <c r="D5" s="252" t="s">
        <v>240</v>
      </c>
      <c r="E5" s="588" t="s">
        <v>240</v>
      </c>
      <c r="F5" s="588"/>
      <c r="G5" s="279" t="s">
        <v>244</v>
      </c>
      <c r="H5" s="279"/>
      <c r="I5" s="277"/>
      <c r="J5" s="257"/>
    </row>
    <row r="6" spans="1:10" s="2" customFormat="1" ht="31.05" customHeight="1">
      <c r="A6" s="243"/>
      <c r="B6" s="244"/>
      <c r="C6" s="251"/>
      <c r="D6" s="252" t="s">
        <v>243</v>
      </c>
      <c r="E6" s="588" t="s">
        <v>243</v>
      </c>
      <c r="F6" s="588"/>
      <c r="G6" s="279" t="s">
        <v>244</v>
      </c>
      <c r="H6" s="279"/>
      <c r="I6" s="277"/>
      <c r="J6" s="257"/>
    </row>
    <row r="7" spans="1:10" s="2" customFormat="1" ht="25.05" customHeight="1">
      <c r="A7" s="243"/>
      <c r="B7" s="244"/>
      <c r="C7" s="253"/>
      <c r="D7" s="254"/>
      <c r="E7" s="589" t="s">
        <v>696</v>
      </c>
      <c r="F7" s="589"/>
      <c r="G7" s="589"/>
      <c r="H7" s="589"/>
      <c r="I7" s="589"/>
      <c r="J7" s="257"/>
    </row>
    <row r="8" spans="1:10" s="2" customFormat="1" ht="25.05" customHeight="1">
      <c r="A8" s="255"/>
      <c r="B8" s="244"/>
      <c r="C8" s="253"/>
      <c r="D8" s="245"/>
      <c r="E8" s="589" t="s">
        <v>697</v>
      </c>
      <c r="F8" s="589"/>
      <c r="G8" s="589"/>
      <c r="H8" s="589"/>
      <c r="I8" s="589"/>
      <c r="J8" s="257"/>
    </row>
    <row r="9" spans="1:10" ht="112.95" customHeight="1">
      <c r="A9" s="592" t="s">
        <v>1</v>
      </c>
      <c r="B9" s="592"/>
      <c r="C9" s="592"/>
      <c r="D9" s="592"/>
      <c r="E9" s="592"/>
      <c r="F9" s="592"/>
      <c r="G9" s="592"/>
      <c r="H9" s="592"/>
      <c r="I9" s="592"/>
      <c r="J9" s="592"/>
    </row>
    <row r="10" spans="1:10" ht="108" customHeight="1">
      <c r="A10" s="179"/>
      <c r="B10" s="606" t="s">
        <v>4</v>
      </c>
      <c r="C10" s="76" t="s">
        <v>246</v>
      </c>
      <c r="D10" s="76" t="s">
        <v>249</v>
      </c>
      <c r="E10" s="599" t="s">
        <v>552</v>
      </c>
      <c r="F10" s="590" t="s">
        <v>652</v>
      </c>
      <c r="G10" s="280" t="s">
        <v>648</v>
      </c>
      <c r="H10" s="280" t="s">
        <v>649</v>
      </c>
      <c r="I10" s="280" t="s">
        <v>650</v>
      </c>
      <c r="J10" s="280" t="s">
        <v>651</v>
      </c>
    </row>
    <row r="11" spans="1:10" ht="40.049999999999997" customHeight="1">
      <c r="A11" s="179"/>
      <c r="B11" s="606"/>
      <c r="C11" s="75" t="s">
        <v>247</v>
      </c>
      <c r="D11" s="75" t="s">
        <v>245</v>
      </c>
      <c r="E11" s="600"/>
      <c r="F11" s="591"/>
      <c r="G11" s="281" t="s">
        <v>247</v>
      </c>
      <c r="H11" s="281" t="s">
        <v>245</v>
      </c>
      <c r="I11" s="281" t="s">
        <v>248</v>
      </c>
      <c r="J11" s="281" t="s">
        <v>250</v>
      </c>
    </row>
    <row r="12" spans="1:10" s="3" customFormat="1" ht="45" customHeight="1">
      <c r="A12" s="593" t="s">
        <v>370</v>
      </c>
      <c r="B12" s="594"/>
      <c r="C12" s="594"/>
      <c r="D12" s="594"/>
      <c r="E12" s="594"/>
      <c r="F12" s="594"/>
      <c r="G12" s="594"/>
      <c r="H12" s="594"/>
      <c r="I12" s="594"/>
      <c r="J12" s="595"/>
    </row>
    <row r="13" spans="1:10" ht="36" customHeight="1">
      <c r="A13" s="596" t="s">
        <v>371</v>
      </c>
      <c r="B13" s="597"/>
      <c r="C13" s="597"/>
      <c r="D13" s="597"/>
      <c r="E13" s="597"/>
      <c r="F13" s="597"/>
      <c r="G13" s="597"/>
      <c r="H13" s="597"/>
      <c r="I13" s="597"/>
      <c r="J13" s="598"/>
    </row>
    <row r="14" spans="1:10" s="3" customFormat="1" ht="25.05" customHeight="1">
      <c r="A14" s="180" t="s">
        <v>373</v>
      </c>
      <c r="B14" s="220">
        <v>15200</v>
      </c>
      <c r="C14" s="77">
        <f>B14*(1-5%)</f>
        <v>14440</v>
      </c>
      <c r="D14" s="77">
        <f>B14*(1-10%)</f>
        <v>13680</v>
      </c>
      <c r="E14" s="326"/>
      <c r="F14" s="258">
        <f>E14*B14</f>
        <v>0</v>
      </c>
      <c r="G14" s="258">
        <f>B14*E14*(1-5%)</f>
        <v>0</v>
      </c>
      <c r="H14" s="258">
        <f>B14*E14*(1-10%)</f>
        <v>0</v>
      </c>
      <c r="I14" s="258">
        <f>B14*E14*(1-10%)</f>
        <v>0</v>
      </c>
      <c r="J14" s="272">
        <f>B14*E14*(1-10%)</f>
        <v>0</v>
      </c>
    </row>
    <row r="15" spans="1:10" s="3" customFormat="1" ht="25.05" customHeight="1">
      <c r="A15" s="180" t="s">
        <v>374</v>
      </c>
      <c r="B15" s="220">
        <v>2600</v>
      </c>
      <c r="C15" s="77">
        <f t="shared" ref="C15:C17" si="0">B15*(1-5%)</f>
        <v>2470</v>
      </c>
      <c r="D15" s="77">
        <f t="shared" ref="D15:D17" si="1">B15*(1-10%)</f>
        <v>2340</v>
      </c>
      <c r="E15" s="326"/>
      <c r="F15" s="258">
        <f>E15*B15</f>
        <v>0</v>
      </c>
      <c r="G15" s="258">
        <f>B15*E15*(1-5%)</f>
        <v>0</v>
      </c>
      <c r="H15" s="258">
        <f>B15*E15*(1-10%)</f>
        <v>0</v>
      </c>
      <c r="I15" s="258">
        <f>B15*E15*(1-10%)</f>
        <v>0</v>
      </c>
      <c r="J15" s="272">
        <f>B15*E15*(1-10%)</f>
        <v>0</v>
      </c>
    </row>
    <row r="16" spans="1:10" s="3" customFormat="1" ht="25.05" customHeight="1">
      <c r="A16" s="180" t="s">
        <v>376</v>
      </c>
      <c r="B16" s="220">
        <v>15200</v>
      </c>
      <c r="C16" s="77">
        <f t="shared" si="0"/>
        <v>14440</v>
      </c>
      <c r="D16" s="77">
        <f t="shared" si="1"/>
        <v>13680</v>
      </c>
      <c r="E16" s="326"/>
      <c r="F16" s="258">
        <f>E16*B16</f>
        <v>0</v>
      </c>
      <c r="G16" s="258">
        <f>B16*E16*(1-5%)</f>
        <v>0</v>
      </c>
      <c r="H16" s="258">
        <f>B16*E16*(1-10%)</f>
        <v>0</v>
      </c>
      <c r="I16" s="258">
        <f>B16*E16*(1-10%)</f>
        <v>0</v>
      </c>
      <c r="J16" s="272">
        <f>B16*E16*(1-10%)</f>
        <v>0</v>
      </c>
    </row>
    <row r="17" spans="1:10" s="3" customFormat="1" ht="25.05" customHeight="1">
      <c r="A17" s="180" t="s">
        <v>375</v>
      </c>
      <c r="B17" s="220">
        <v>2600</v>
      </c>
      <c r="C17" s="77">
        <f t="shared" si="0"/>
        <v>2470</v>
      </c>
      <c r="D17" s="77">
        <f t="shared" si="1"/>
        <v>2340</v>
      </c>
      <c r="E17" s="326"/>
      <c r="F17" s="258">
        <f>E17*B17</f>
        <v>0</v>
      </c>
      <c r="G17" s="258">
        <f>B17*E17*(1-5%)</f>
        <v>0</v>
      </c>
      <c r="H17" s="258">
        <f>B17*E17*(1-10%)</f>
        <v>0</v>
      </c>
      <c r="I17" s="258">
        <f>B17*E17*(1-10%)</f>
        <v>0</v>
      </c>
      <c r="J17" s="272">
        <f>B17*E17*(1-10%)</f>
        <v>0</v>
      </c>
    </row>
    <row r="18" spans="1:10" s="3" customFormat="1" ht="40.950000000000003" customHeight="1">
      <c r="A18" s="533" t="s">
        <v>377</v>
      </c>
      <c r="B18" s="534"/>
      <c r="C18" s="534"/>
      <c r="D18" s="534"/>
      <c r="E18" s="534"/>
      <c r="F18" s="534"/>
      <c r="G18" s="534"/>
      <c r="H18" s="534"/>
      <c r="I18" s="534"/>
      <c r="J18" s="535"/>
    </row>
    <row r="19" spans="1:10" s="3" customFormat="1" ht="25.05" customHeight="1">
      <c r="A19" s="180" t="s">
        <v>378</v>
      </c>
      <c r="B19" s="608">
        <v>22500</v>
      </c>
      <c r="C19" s="586">
        <f>B19*(1-5%)</f>
        <v>21375</v>
      </c>
      <c r="D19" s="607">
        <f>B19*(1-10%)</f>
        <v>20250</v>
      </c>
      <c r="E19" s="601"/>
      <c r="F19" s="562">
        <f>E19*B19</f>
        <v>0</v>
      </c>
      <c r="G19" s="562">
        <f>B19*E19*(1-5%)</f>
        <v>0</v>
      </c>
      <c r="H19" s="562">
        <f>E19*D19</f>
        <v>0</v>
      </c>
      <c r="I19" s="562">
        <f>E19*D19</f>
        <v>0</v>
      </c>
      <c r="J19" s="564">
        <f>E19*D19</f>
        <v>0</v>
      </c>
    </row>
    <row r="20" spans="1:10" s="3" customFormat="1" ht="25.05" customHeight="1">
      <c r="A20" s="180" t="s">
        <v>379</v>
      </c>
      <c r="B20" s="608"/>
      <c r="C20" s="586"/>
      <c r="D20" s="607"/>
      <c r="E20" s="602"/>
      <c r="F20" s="519"/>
      <c r="G20" s="519"/>
      <c r="H20" s="519"/>
      <c r="I20" s="519"/>
      <c r="J20" s="522"/>
    </row>
    <row r="21" spans="1:10" s="3" customFormat="1" ht="25.05" customHeight="1">
      <c r="A21" s="180" t="s">
        <v>380</v>
      </c>
      <c r="B21" s="608"/>
      <c r="C21" s="586"/>
      <c r="D21" s="607"/>
      <c r="E21" s="603"/>
      <c r="F21" s="563"/>
      <c r="G21" s="563"/>
      <c r="H21" s="563"/>
      <c r="I21" s="563"/>
      <c r="J21" s="565"/>
    </row>
    <row r="22" spans="1:10" s="3" customFormat="1" ht="40.950000000000003" customHeight="1">
      <c r="A22" s="533" t="s">
        <v>381</v>
      </c>
      <c r="B22" s="534"/>
      <c r="C22" s="534"/>
      <c r="D22" s="534"/>
      <c r="E22" s="534"/>
      <c r="F22" s="534"/>
      <c r="G22" s="534"/>
      <c r="H22" s="534"/>
      <c r="I22" s="534"/>
      <c r="J22" s="535"/>
    </row>
    <row r="23" spans="1:10" s="3" customFormat="1" ht="25.05" customHeight="1">
      <c r="A23" s="180" t="s">
        <v>382</v>
      </c>
      <c r="B23" s="608">
        <v>17300</v>
      </c>
      <c r="C23" s="586">
        <f>B23*(1-5%)</f>
        <v>16435</v>
      </c>
      <c r="D23" s="585">
        <f>B23*(1-10%)</f>
        <v>15570</v>
      </c>
      <c r="E23" s="601"/>
      <c r="F23" s="562">
        <f>E23*B23</f>
        <v>0</v>
      </c>
      <c r="G23" s="562">
        <f>B23*E23*(1-5%)</f>
        <v>0</v>
      </c>
      <c r="H23" s="562">
        <f>B23*E23*(1-10%)</f>
        <v>0</v>
      </c>
      <c r="I23" s="562">
        <f>B23*E23*(1-10%)</f>
        <v>0</v>
      </c>
      <c r="J23" s="564">
        <f>B23*E23*(1-10%)</f>
        <v>0</v>
      </c>
    </row>
    <row r="24" spans="1:10" s="3" customFormat="1" ht="25.05" customHeight="1">
      <c r="A24" s="180" t="s">
        <v>383</v>
      </c>
      <c r="B24" s="608"/>
      <c r="C24" s="586"/>
      <c r="D24" s="585"/>
      <c r="E24" s="602"/>
      <c r="F24" s="519"/>
      <c r="G24" s="519"/>
      <c r="H24" s="519"/>
      <c r="I24" s="519"/>
      <c r="J24" s="522"/>
    </row>
    <row r="25" spans="1:10" s="3" customFormat="1" ht="25.05" customHeight="1">
      <c r="A25" s="180" t="s">
        <v>384</v>
      </c>
      <c r="B25" s="608"/>
      <c r="C25" s="586"/>
      <c r="D25" s="585"/>
      <c r="E25" s="603"/>
      <c r="F25" s="563"/>
      <c r="G25" s="563"/>
      <c r="H25" s="563"/>
      <c r="I25" s="563"/>
      <c r="J25" s="565"/>
    </row>
    <row r="26" spans="1:10" s="3" customFormat="1" ht="37.950000000000003" customHeight="1">
      <c r="A26" s="533" t="s">
        <v>385</v>
      </c>
      <c r="B26" s="534"/>
      <c r="C26" s="534"/>
      <c r="D26" s="534"/>
      <c r="E26" s="534"/>
      <c r="F26" s="534"/>
      <c r="G26" s="534"/>
      <c r="H26" s="534"/>
      <c r="I26" s="534"/>
      <c r="J26" s="535"/>
    </row>
    <row r="27" spans="1:10" s="3" customFormat="1" ht="25.05" customHeight="1">
      <c r="A27" s="181" t="s">
        <v>386</v>
      </c>
      <c r="B27" s="577">
        <v>25700</v>
      </c>
      <c r="C27" s="580">
        <f>B27*(1-5%)</f>
        <v>24415</v>
      </c>
      <c r="D27" s="583">
        <f>B27*(1-10%)</f>
        <v>23130</v>
      </c>
      <c r="E27" s="609"/>
      <c r="F27" s="610">
        <f>E27*B27</f>
        <v>0</v>
      </c>
      <c r="G27" s="610">
        <f>B27*E27*(1-10%)</f>
        <v>0</v>
      </c>
      <c r="H27" s="610">
        <f>C27*F27*(1-10%)</f>
        <v>0</v>
      </c>
      <c r="I27" s="610">
        <f>B27*E27*(1-15%)</f>
        <v>0</v>
      </c>
      <c r="J27" s="611">
        <f>E27*B27*(1-15%)</f>
        <v>0</v>
      </c>
    </row>
    <row r="28" spans="1:10" s="3" customFormat="1" ht="25.05" customHeight="1">
      <c r="A28" s="181" t="s">
        <v>387</v>
      </c>
      <c r="B28" s="577"/>
      <c r="C28" s="580"/>
      <c r="D28" s="583"/>
      <c r="E28" s="602"/>
      <c r="F28" s="519"/>
      <c r="G28" s="519"/>
      <c r="H28" s="519"/>
      <c r="I28" s="519"/>
      <c r="J28" s="522"/>
    </row>
    <row r="29" spans="1:10" s="3" customFormat="1" ht="25.05" customHeight="1">
      <c r="A29" s="181" t="s">
        <v>388</v>
      </c>
      <c r="B29" s="577"/>
      <c r="C29" s="580"/>
      <c r="D29" s="583"/>
      <c r="E29" s="602"/>
      <c r="F29" s="519"/>
      <c r="G29" s="519"/>
      <c r="H29" s="519"/>
      <c r="I29" s="519"/>
      <c r="J29" s="522"/>
    </row>
    <row r="30" spans="1:10" s="3" customFormat="1" ht="25.05" customHeight="1" thickBot="1">
      <c r="A30" s="501" t="s">
        <v>389</v>
      </c>
      <c r="B30" s="578"/>
      <c r="C30" s="581"/>
      <c r="D30" s="584"/>
      <c r="E30" s="605"/>
      <c r="F30" s="520"/>
      <c r="G30" s="520"/>
      <c r="H30" s="520"/>
      <c r="I30" s="520"/>
      <c r="J30" s="523"/>
    </row>
    <row r="31" spans="1:10" s="3" customFormat="1" ht="25.05" customHeight="1">
      <c r="A31" s="503" t="s">
        <v>957</v>
      </c>
      <c r="B31" s="576">
        <v>19000</v>
      </c>
      <c r="C31" s="579">
        <f>B31*(1-5%)</f>
        <v>18050</v>
      </c>
      <c r="D31" s="582">
        <f>B31*(1-10%)</f>
        <v>17100</v>
      </c>
      <c r="E31" s="604"/>
      <c r="F31" s="518">
        <f>E31*B31</f>
        <v>0</v>
      </c>
      <c r="G31" s="518">
        <f>B31*E31*(1-10%)</f>
        <v>0</v>
      </c>
      <c r="H31" s="518">
        <f>E31*F31*(1-10%)</f>
        <v>0</v>
      </c>
      <c r="I31" s="518">
        <f>B31*E31*(1-15%)</f>
        <v>0</v>
      </c>
      <c r="J31" s="521">
        <f>E31*B31*(1-15%)</f>
        <v>0</v>
      </c>
    </row>
    <row r="32" spans="1:10" s="3" customFormat="1" ht="25.05" customHeight="1">
      <c r="A32" s="181" t="s">
        <v>387</v>
      </c>
      <c r="B32" s="577"/>
      <c r="C32" s="580"/>
      <c r="D32" s="583"/>
      <c r="E32" s="602"/>
      <c r="F32" s="519"/>
      <c r="G32" s="519"/>
      <c r="H32" s="519"/>
      <c r="I32" s="519"/>
      <c r="J32" s="522"/>
    </row>
    <row r="33" spans="1:10" s="3" customFormat="1" ht="25.05" customHeight="1">
      <c r="A33" s="181" t="s">
        <v>958</v>
      </c>
      <c r="B33" s="577"/>
      <c r="C33" s="580"/>
      <c r="D33" s="583"/>
      <c r="E33" s="602"/>
      <c r="F33" s="519"/>
      <c r="G33" s="519"/>
      <c r="H33" s="519"/>
      <c r="I33" s="519"/>
      <c r="J33" s="522"/>
    </row>
    <row r="34" spans="1:10" s="3" customFormat="1" ht="25.05" customHeight="1" thickBot="1">
      <c r="A34" s="501" t="s">
        <v>959</v>
      </c>
      <c r="B34" s="578"/>
      <c r="C34" s="581"/>
      <c r="D34" s="584"/>
      <c r="E34" s="605"/>
      <c r="F34" s="520"/>
      <c r="G34" s="520"/>
      <c r="H34" s="520"/>
      <c r="I34" s="520"/>
      <c r="J34" s="523"/>
    </row>
    <row r="35" spans="1:10" s="3" customFormat="1" ht="25.05" customHeight="1">
      <c r="A35" s="500" t="s">
        <v>387</v>
      </c>
      <c r="B35" s="502">
        <v>12000</v>
      </c>
      <c r="C35" s="95">
        <f t="shared" ref="C35" si="2">B35*(1-5%)</f>
        <v>11400</v>
      </c>
      <c r="D35" s="95">
        <f>B35*(1-10%)</f>
        <v>10800</v>
      </c>
      <c r="E35" s="497"/>
      <c r="F35" s="264">
        <f>E35*B35</f>
        <v>0</v>
      </c>
      <c r="G35" s="264">
        <f>B35*E35*(1-10%)</f>
        <v>0</v>
      </c>
      <c r="H35" s="264">
        <f>B35*E35*(1-10%)</f>
        <v>0</v>
      </c>
      <c r="I35" s="264">
        <f>B35*E35*(1-14%)</f>
        <v>0</v>
      </c>
      <c r="J35" s="275">
        <f>B35*E35*(1-14%)</f>
        <v>0</v>
      </c>
    </row>
    <row r="36" spans="1:10" s="3" customFormat="1" ht="25.05" customHeight="1">
      <c r="A36" s="181" t="s">
        <v>684</v>
      </c>
      <c r="B36" s="221">
        <v>9000</v>
      </c>
      <c r="C36" s="136"/>
      <c r="D36" s="136"/>
      <c r="E36" s="327"/>
      <c r="F36" s="258">
        <f>E36*B36</f>
        <v>0</v>
      </c>
      <c r="G36" s="258">
        <f>B36*E36*(1-10%)</f>
        <v>0</v>
      </c>
      <c r="H36" s="258">
        <f>B36*E36*(1-10%)</f>
        <v>0</v>
      </c>
      <c r="I36" s="258">
        <f>B36*E36*(1-14%)</f>
        <v>0</v>
      </c>
      <c r="J36" s="272">
        <f>B36*E36*(1-14%)</f>
        <v>0</v>
      </c>
    </row>
    <row r="37" spans="1:10" s="3" customFormat="1" ht="43.05" customHeight="1">
      <c r="A37" s="430" t="s">
        <v>793</v>
      </c>
      <c r="B37" s="472">
        <v>19000</v>
      </c>
      <c r="C37" s="136"/>
      <c r="D37" s="136"/>
      <c r="E37" s="327"/>
      <c r="F37" s="258">
        <f>E37*B37</f>
        <v>0</v>
      </c>
      <c r="G37" s="258">
        <f>B37*E37*(1-10%)</f>
        <v>0</v>
      </c>
      <c r="H37" s="258">
        <f>B37*E37*(1-10%)</f>
        <v>0</v>
      </c>
      <c r="I37" s="258">
        <f>B37*E37*(1-14%)</f>
        <v>0</v>
      </c>
      <c r="J37" s="272">
        <f>B37*E37*(1-14%)</f>
        <v>0</v>
      </c>
    </row>
    <row r="38" spans="1:10" s="3" customFormat="1" ht="34.049999999999997" customHeight="1">
      <c r="A38" s="557" t="s">
        <v>534</v>
      </c>
      <c r="B38" s="558"/>
      <c r="C38" s="558"/>
      <c r="D38" s="558"/>
      <c r="E38" s="558"/>
      <c r="F38" s="558"/>
      <c r="G38" s="558"/>
      <c r="H38" s="558"/>
      <c r="I38" s="558"/>
      <c r="J38" s="559"/>
    </row>
    <row r="39" spans="1:10" s="3" customFormat="1" ht="25.05" customHeight="1">
      <c r="A39" s="182" t="s">
        <v>535</v>
      </c>
      <c r="B39" s="575">
        <v>17400</v>
      </c>
      <c r="C39" s="574">
        <f>B39*(1-5%)</f>
        <v>16530</v>
      </c>
      <c r="D39" s="574">
        <f>B39*(1-10%)</f>
        <v>15660</v>
      </c>
      <c r="E39" s="615"/>
      <c r="F39" s="562">
        <f>E39*B39</f>
        <v>0</v>
      </c>
      <c r="G39" s="562">
        <f>E39*C39</f>
        <v>0</v>
      </c>
      <c r="H39" s="562">
        <f>B39*E39*(1-10%)</f>
        <v>0</v>
      </c>
      <c r="I39" s="562">
        <f>B39*E39*(1-10%)</f>
        <v>0</v>
      </c>
      <c r="J39" s="564">
        <f>B39*E39*(1-10%)</f>
        <v>0</v>
      </c>
    </row>
    <row r="40" spans="1:10" s="3" customFormat="1" ht="25.05" customHeight="1">
      <c r="A40" s="182" t="s">
        <v>536</v>
      </c>
      <c r="B40" s="575"/>
      <c r="C40" s="574"/>
      <c r="D40" s="574"/>
      <c r="E40" s="616"/>
      <c r="F40" s="519"/>
      <c r="G40" s="519"/>
      <c r="H40" s="519"/>
      <c r="I40" s="519"/>
      <c r="J40" s="522"/>
    </row>
    <row r="41" spans="1:10" s="3" customFormat="1" ht="25.05" customHeight="1">
      <c r="A41" s="182" t="s">
        <v>537</v>
      </c>
      <c r="B41" s="575"/>
      <c r="C41" s="574"/>
      <c r="D41" s="574"/>
      <c r="E41" s="617"/>
      <c r="F41" s="563"/>
      <c r="G41" s="563"/>
      <c r="H41" s="563"/>
      <c r="I41" s="563"/>
      <c r="J41" s="565"/>
    </row>
    <row r="42" spans="1:10" s="3" customFormat="1" ht="40.049999999999997" customHeight="1">
      <c r="A42" s="557" t="s">
        <v>698</v>
      </c>
      <c r="B42" s="558"/>
      <c r="C42" s="558"/>
      <c r="D42" s="558"/>
      <c r="E42" s="558"/>
      <c r="F42" s="558"/>
      <c r="G42" s="558"/>
      <c r="H42" s="558"/>
      <c r="I42" s="558"/>
      <c r="J42" s="559"/>
    </row>
    <row r="43" spans="1:10" s="3" customFormat="1" ht="25.05" customHeight="1">
      <c r="A43" s="183" t="s">
        <v>535</v>
      </c>
      <c r="B43" s="222">
        <v>1650</v>
      </c>
      <c r="C43" s="169"/>
      <c r="D43" s="169"/>
      <c r="E43" s="328"/>
      <c r="F43" s="258">
        <f t="shared" ref="F43:F45" si="3">E43*B43</f>
        <v>0</v>
      </c>
      <c r="G43" s="258">
        <f t="shared" ref="G43:G45" si="4">B43*E43*(1-5%)</f>
        <v>0</v>
      </c>
      <c r="H43" s="258">
        <f t="shared" ref="H43:H45" si="5">B43*E43*(1-10%)</f>
        <v>0</v>
      </c>
      <c r="I43" s="258">
        <f t="shared" ref="I43:I45" si="6">B43*E43*(1-10%)</f>
        <v>0</v>
      </c>
      <c r="J43" s="272">
        <f t="shared" ref="J43:J45" si="7">B43*E43*(1-10%)</f>
        <v>0</v>
      </c>
    </row>
    <row r="44" spans="1:10" s="3" customFormat="1" ht="25.05" customHeight="1">
      <c r="A44" s="183" t="s">
        <v>536</v>
      </c>
      <c r="B44" s="222">
        <v>1800</v>
      </c>
      <c r="C44" s="169"/>
      <c r="D44" s="169"/>
      <c r="E44" s="328"/>
      <c r="F44" s="258">
        <f t="shared" si="3"/>
        <v>0</v>
      </c>
      <c r="G44" s="258">
        <f t="shared" si="4"/>
        <v>0</v>
      </c>
      <c r="H44" s="258">
        <f t="shared" si="5"/>
        <v>0</v>
      </c>
      <c r="I44" s="258">
        <f t="shared" si="6"/>
        <v>0</v>
      </c>
      <c r="J44" s="272">
        <f t="shared" si="7"/>
        <v>0</v>
      </c>
    </row>
    <row r="45" spans="1:10" s="3" customFormat="1" ht="25.05" customHeight="1">
      <c r="A45" s="183" t="s">
        <v>537</v>
      </c>
      <c r="B45" s="222">
        <v>4100</v>
      </c>
      <c r="C45" s="169"/>
      <c r="D45" s="169"/>
      <c r="E45" s="328"/>
      <c r="F45" s="258">
        <f t="shared" si="3"/>
        <v>0</v>
      </c>
      <c r="G45" s="258">
        <f t="shared" si="4"/>
        <v>0</v>
      </c>
      <c r="H45" s="258">
        <f t="shared" si="5"/>
        <v>0</v>
      </c>
      <c r="I45" s="258">
        <f t="shared" si="6"/>
        <v>0</v>
      </c>
      <c r="J45" s="272">
        <f t="shared" si="7"/>
        <v>0</v>
      </c>
    </row>
    <row r="46" spans="1:10" s="3" customFormat="1" ht="30" customHeight="1">
      <c r="A46" s="557" t="s">
        <v>678</v>
      </c>
      <c r="B46" s="558"/>
      <c r="C46" s="558"/>
      <c r="D46" s="558"/>
      <c r="E46" s="558"/>
      <c r="F46" s="558"/>
      <c r="G46" s="558"/>
      <c r="H46" s="558"/>
      <c r="I46" s="558"/>
      <c r="J46" s="559"/>
    </row>
    <row r="47" spans="1:10" s="3" customFormat="1" ht="25.05" customHeight="1">
      <c r="A47" s="184" t="s">
        <v>680</v>
      </c>
      <c r="B47" s="560">
        <v>19200</v>
      </c>
      <c r="C47" s="169"/>
      <c r="D47" s="169"/>
      <c r="E47" s="561"/>
      <c r="F47" s="562">
        <f>E47*B47</f>
        <v>0</v>
      </c>
      <c r="G47" s="562">
        <f>B47*E47*(1-5%)</f>
        <v>0</v>
      </c>
      <c r="H47" s="562">
        <f>B47*E47*(1-10%)</f>
        <v>0</v>
      </c>
      <c r="I47" s="562">
        <f>B47*E47*(1-10%)</f>
        <v>0</v>
      </c>
      <c r="J47" s="564">
        <f>E47*B47*(1-10%)</f>
        <v>0</v>
      </c>
    </row>
    <row r="48" spans="1:10" s="3" customFormat="1" ht="25.05" customHeight="1">
      <c r="A48" s="184" t="s">
        <v>681</v>
      </c>
      <c r="B48" s="560"/>
      <c r="C48" s="169"/>
      <c r="D48" s="169"/>
      <c r="E48" s="561"/>
      <c r="F48" s="519"/>
      <c r="G48" s="519"/>
      <c r="H48" s="519"/>
      <c r="I48" s="519"/>
      <c r="J48" s="522"/>
    </row>
    <row r="49" spans="1:10" s="3" customFormat="1" ht="25.05" customHeight="1">
      <c r="A49" s="184" t="s">
        <v>682</v>
      </c>
      <c r="B49" s="560"/>
      <c r="C49" s="169"/>
      <c r="D49" s="169"/>
      <c r="E49" s="561"/>
      <c r="F49" s="519"/>
      <c r="G49" s="519"/>
      <c r="H49" s="519"/>
      <c r="I49" s="519"/>
      <c r="J49" s="522"/>
    </row>
    <row r="50" spans="1:10" s="3" customFormat="1" ht="25.05" customHeight="1">
      <c r="A50" s="184" t="s">
        <v>683</v>
      </c>
      <c r="B50" s="560"/>
      <c r="C50" s="169"/>
      <c r="D50" s="169"/>
      <c r="E50" s="561"/>
      <c r="F50" s="563"/>
      <c r="G50" s="563"/>
      <c r="H50" s="563"/>
      <c r="I50" s="563"/>
      <c r="J50" s="565"/>
    </row>
    <row r="51" spans="1:10" s="3" customFormat="1" ht="36" customHeight="1">
      <c r="A51" s="557" t="s">
        <v>679</v>
      </c>
      <c r="B51" s="558"/>
      <c r="C51" s="558"/>
      <c r="D51" s="558"/>
      <c r="E51" s="558"/>
      <c r="F51" s="558"/>
      <c r="G51" s="558"/>
      <c r="H51" s="558"/>
      <c r="I51" s="558"/>
      <c r="J51" s="559"/>
    </row>
    <row r="52" spans="1:10" s="3" customFormat="1" ht="25.05" customHeight="1">
      <c r="A52" s="184" t="s">
        <v>675</v>
      </c>
      <c r="B52" s="222">
        <v>1650</v>
      </c>
      <c r="C52" s="169"/>
      <c r="D52" s="169"/>
      <c r="E52" s="328"/>
      <c r="F52" s="258">
        <f t="shared" ref="F52:F54" si="8">E52*B52</f>
        <v>0</v>
      </c>
      <c r="G52" s="258">
        <f t="shared" ref="G52:G54" si="9">B52*E52*(1-5%)</f>
        <v>0</v>
      </c>
      <c r="H52" s="258">
        <f t="shared" ref="H52:H54" si="10">B52*E52*(1-10%)</f>
        <v>0</v>
      </c>
      <c r="I52" s="258">
        <f t="shared" ref="I52:I54" si="11">B52*E52*(1-10%)</f>
        <v>0</v>
      </c>
      <c r="J52" s="272">
        <f t="shared" ref="J52:J54" si="12">B52*E52*(1-10%)</f>
        <v>0</v>
      </c>
    </row>
    <row r="53" spans="1:10" s="3" customFormat="1" ht="25.05" customHeight="1">
      <c r="A53" s="184" t="s">
        <v>676</v>
      </c>
      <c r="B53" s="222">
        <v>1650</v>
      </c>
      <c r="C53" s="169"/>
      <c r="D53" s="169"/>
      <c r="E53" s="328"/>
      <c r="F53" s="258">
        <f t="shared" si="8"/>
        <v>0</v>
      </c>
      <c r="G53" s="258">
        <f t="shared" si="9"/>
        <v>0</v>
      </c>
      <c r="H53" s="258">
        <f t="shared" si="10"/>
        <v>0</v>
      </c>
      <c r="I53" s="258">
        <f t="shared" si="11"/>
        <v>0</v>
      </c>
      <c r="J53" s="272">
        <f t="shared" si="12"/>
        <v>0</v>
      </c>
    </row>
    <row r="54" spans="1:10" s="3" customFormat="1" ht="25.05" customHeight="1">
      <c r="A54" s="184" t="s">
        <v>677</v>
      </c>
      <c r="B54" s="222">
        <v>3600</v>
      </c>
      <c r="C54" s="169"/>
      <c r="D54" s="169"/>
      <c r="E54" s="328"/>
      <c r="F54" s="258">
        <f t="shared" si="8"/>
        <v>0</v>
      </c>
      <c r="G54" s="258">
        <f t="shared" si="9"/>
        <v>0</v>
      </c>
      <c r="H54" s="258">
        <f t="shared" si="10"/>
        <v>0</v>
      </c>
      <c r="I54" s="258">
        <f t="shared" si="11"/>
        <v>0</v>
      </c>
      <c r="J54" s="272">
        <f t="shared" si="12"/>
        <v>0</v>
      </c>
    </row>
    <row r="55" spans="1:10" s="3" customFormat="1" ht="37.950000000000003" customHeight="1">
      <c r="A55" s="533" t="s">
        <v>390</v>
      </c>
      <c r="B55" s="534"/>
      <c r="C55" s="534"/>
      <c r="D55" s="534"/>
      <c r="E55" s="534"/>
      <c r="F55" s="534"/>
      <c r="G55" s="534"/>
      <c r="H55" s="534"/>
      <c r="I55" s="534"/>
      <c r="J55" s="535"/>
    </row>
    <row r="56" spans="1:10" s="3" customFormat="1" ht="25.05" customHeight="1">
      <c r="A56" s="180" t="s">
        <v>391</v>
      </c>
      <c r="B56" s="220">
        <v>4200</v>
      </c>
      <c r="C56" s="77">
        <f t="shared" ref="C56:C60" si="13">B56*(1-5%)</f>
        <v>3990</v>
      </c>
      <c r="D56" s="77">
        <f t="shared" ref="D56:D60" si="14">B56*(1-10%)</f>
        <v>3780</v>
      </c>
      <c r="E56" s="326"/>
      <c r="F56" s="258">
        <f>E56*B56</f>
        <v>0</v>
      </c>
      <c r="G56" s="258">
        <f>B56*E56*(1-5%)</f>
        <v>0</v>
      </c>
      <c r="H56" s="258">
        <f>B56*E56*(1-10%)</f>
        <v>0</v>
      </c>
      <c r="I56" s="258">
        <f>B56*E56*(1-10%)</f>
        <v>0</v>
      </c>
      <c r="J56" s="272">
        <f>B56*E56*(1-10%)</f>
        <v>0</v>
      </c>
    </row>
    <row r="57" spans="1:10" s="3" customFormat="1" ht="25.05" customHeight="1">
      <c r="A57" s="180" t="s">
        <v>392</v>
      </c>
      <c r="B57" s="220">
        <v>4950</v>
      </c>
      <c r="C57" s="77">
        <f t="shared" si="13"/>
        <v>4702.5</v>
      </c>
      <c r="D57" s="77">
        <f t="shared" si="14"/>
        <v>4455</v>
      </c>
      <c r="E57" s="326"/>
      <c r="F57" s="258">
        <f>E57*B57</f>
        <v>0</v>
      </c>
      <c r="G57" s="258">
        <f>B57*E57*(1-5%)</f>
        <v>0</v>
      </c>
      <c r="H57" s="258">
        <f>B57*E57*(1-10%)</f>
        <v>0</v>
      </c>
      <c r="I57" s="258">
        <f>B57*E57*(1-10%)</f>
        <v>0</v>
      </c>
      <c r="J57" s="272">
        <f>B57*E57*(1-10%)</f>
        <v>0</v>
      </c>
    </row>
    <row r="58" spans="1:10" s="3" customFormat="1" ht="25.05" customHeight="1">
      <c r="A58" s="180" t="s">
        <v>393</v>
      </c>
      <c r="B58" s="220">
        <v>6820</v>
      </c>
      <c r="C58" s="77">
        <f t="shared" si="13"/>
        <v>6479</v>
      </c>
      <c r="D58" s="77">
        <f t="shared" si="14"/>
        <v>6138</v>
      </c>
      <c r="E58" s="326"/>
      <c r="F58" s="258">
        <f>E58*B58</f>
        <v>0</v>
      </c>
      <c r="G58" s="258">
        <f>B58*E58*(1-5%)</f>
        <v>0</v>
      </c>
      <c r="H58" s="258">
        <f>B58*E58*(1-10%)</f>
        <v>0</v>
      </c>
      <c r="I58" s="258">
        <f>B58*E58*(1-10%)</f>
        <v>0</v>
      </c>
      <c r="J58" s="272">
        <f>B58*E58*(1-10%)</f>
        <v>0</v>
      </c>
    </row>
    <row r="59" spans="1:10" s="3" customFormat="1" ht="25.05" customHeight="1">
      <c r="A59" s="180" t="s">
        <v>394</v>
      </c>
      <c r="B59" s="220">
        <v>1900</v>
      </c>
      <c r="C59" s="77">
        <f t="shared" si="13"/>
        <v>1805</v>
      </c>
      <c r="D59" s="77">
        <f t="shared" si="14"/>
        <v>1710</v>
      </c>
      <c r="E59" s="326"/>
      <c r="F59" s="258">
        <f>E59*B59</f>
        <v>0</v>
      </c>
      <c r="G59" s="258">
        <f>B59*E59*(1-5%)</f>
        <v>0</v>
      </c>
      <c r="H59" s="258">
        <f>B59*E59*(1-10%)</f>
        <v>0</v>
      </c>
      <c r="I59" s="258">
        <f>B59*E59*(1-10%)</f>
        <v>0</v>
      </c>
      <c r="J59" s="272">
        <f>B59*E59*(1-10%)</f>
        <v>0</v>
      </c>
    </row>
    <row r="60" spans="1:10" s="3" customFormat="1" ht="25.05" customHeight="1">
      <c r="A60" s="181" t="s">
        <v>685</v>
      </c>
      <c r="B60" s="223">
        <v>2000</v>
      </c>
      <c r="C60" s="168">
        <f t="shared" si="13"/>
        <v>1900</v>
      </c>
      <c r="D60" s="168">
        <f t="shared" si="14"/>
        <v>1800</v>
      </c>
      <c r="E60" s="327"/>
      <c r="F60" s="259">
        <f>E60*B60</f>
        <v>0</v>
      </c>
      <c r="G60" s="259">
        <f>B60*E60*(1-5%)</f>
        <v>0</v>
      </c>
      <c r="H60" s="259">
        <f>B60*E60*(1-10%)</f>
        <v>0</v>
      </c>
      <c r="I60" s="259">
        <f>B60*E60*(1-10%)</f>
        <v>0</v>
      </c>
      <c r="J60" s="273">
        <f>B60*E60*(1-10%)</f>
        <v>0</v>
      </c>
    </row>
    <row r="61" spans="1:10" s="3" customFormat="1" ht="37.950000000000003" customHeight="1">
      <c r="A61" s="533" t="s">
        <v>395</v>
      </c>
      <c r="B61" s="534"/>
      <c r="C61" s="534"/>
      <c r="D61" s="534"/>
      <c r="E61" s="534"/>
      <c r="F61" s="534"/>
      <c r="G61" s="534"/>
      <c r="H61" s="534"/>
      <c r="I61" s="534"/>
      <c r="J61" s="535"/>
    </row>
    <row r="62" spans="1:10" s="3" customFormat="1" ht="25.05" customHeight="1">
      <c r="A62" s="180" t="s">
        <v>396</v>
      </c>
      <c r="B62" s="220">
        <v>4500</v>
      </c>
      <c r="C62" s="77">
        <f t="shared" ref="C62:C66" si="15">B62*(1-5%)</f>
        <v>4275</v>
      </c>
      <c r="D62" s="77">
        <f t="shared" ref="D62:D66" si="16">B62*(1-10%)</f>
        <v>4050</v>
      </c>
      <c r="E62" s="326"/>
      <c r="F62" s="258">
        <f>E62*B62</f>
        <v>0</v>
      </c>
      <c r="G62" s="258">
        <f>B62*E62*(1-5%)</f>
        <v>0</v>
      </c>
      <c r="H62" s="258">
        <f>B62*E62*(1-10%)</f>
        <v>0</v>
      </c>
      <c r="I62" s="258">
        <f>B62*E62*(1-10%)</f>
        <v>0</v>
      </c>
      <c r="J62" s="272">
        <f>B62*E62*(1-10%)</f>
        <v>0</v>
      </c>
    </row>
    <row r="63" spans="1:10" s="3" customFormat="1" ht="25.05" customHeight="1">
      <c r="A63" s="180" t="s">
        <v>397</v>
      </c>
      <c r="B63" s="220">
        <v>3500</v>
      </c>
      <c r="C63" s="77">
        <f t="shared" si="15"/>
        <v>3325</v>
      </c>
      <c r="D63" s="77">
        <f t="shared" si="16"/>
        <v>3150</v>
      </c>
      <c r="E63" s="326"/>
      <c r="F63" s="258">
        <f>E63*B63</f>
        <v>0</v>
      </c>
      <c r="G63" s="258">
        <f>B63*E63*(1-5%)</f>
        <v>0</v>
      </c>
      <c r="H63" s="258">
        <f>B63*E63*(1-10%)</f>
        <v>0</v>
      </c>
      <c r="I63" s="258">
        <f>B63*E63*(1-10%)</f>
        <v>0</v>
      </c>
      <c r="J63" s="272">
        <f>B63*E63*(1-10%)</f>
        <v>0</v>
      </c>
    </row>
    <row r="64" spans="1:10" s="3" customFormat="1" ht="25.05" customHeight="1">
      <c r="A64" s="180" t="s">
        <v>398</v>
      </c>
      <c r="B64" s="220">
        <v>2300</v>
      </c>
      <c r="C64" s="77">
        <f t="shared" si="15"/>
        <v>2185</v>
      </c>
      <c r="D64" s="77">
        <f t="shared" si="16"/>
        <v>2070</v>
      </c>
      <c r="E64" s="326"/>
      <c r="F64" s="258">
        <f>E64*B64</f>
        <v>0</v>
      </c>
      <c r="G64" s="258">
        <f>B64*E64*(1-5%)</f>
        <v>0</v>
      </c>
      <c r="H64" s="258">
        <f>B64*E64*(1-10%)</f>
        <v>0</v>
      </c>
      <c r="I64" s="258">
        <f>B64*E64*(1-10%)</f>
        <v>0</v>
      </c>
      <c r="J64" s="272">
        <f>B64*E64*(1-10%)</f>
        <v>0</v>
      </c>
    </row>
    <row r="65" spans="1:10" s="3" customFormat="1" ht="25.05" customHeight="1">
      <c r="A65" s="180" t="s">
        <v>399</v>
      </c>
      <c r="B65" s="220">
        <v>2500</v>
      </c>
      <c r="C65" s="77">
        <f t="shared" si="15"/>
        <v>2375</v>
      </c>
      <c r="D65" s="77">
        <f t="shared" si="16"/>
        <v>2250</v>
      </c>
      <c r="E65" s="326"/>
      <c r="F65" s="258">
        <f>E65*B65</f>
        <v>0</v>
      </c>
      <c r="G65" s="258">
        <f>B65*E65*(1-5%)</f>
        <v>0</v>
      </c>
      <c r="H65" s="258">
        <f>B65*E65*(1-10%)</f>
        <v>0</v>
      </c>
      <c r="I65" s="258">
        <f>B65*E65*(1-10%)</f>
        <v>0</v>
      </c>
      <c r="J65" s="272">
        <f>B65*E65*(1-10%)</f>
        <v>0</v>
      </c>
    </row>
    <row r="66" spans="1:10" s="3" customFormat="1" ht="25.05" customHeight="1">
      <c r="A66" s="181" t="s">
        <v>686</v>
      </c>
      <c r="B66" s="223">
        <v>2800</v>
      </c>
      <c r="C66" s="168">
        <f t="shared" si="15"/>
        <v>2660</v>
      </c>
      <c r="D66" s="168">
        <f t="shared" si="16"/>
        <v>2520</v>
      </c>
      <c r="E66" s="327"/>
      <c r="F66" s="259">
        <f>E66*B66</f>
        <v>0</v>
      </c>
      <c r="G66" s="259">
        <f>B66*E66*(1-5%)</f>
        <v>0</v>
      </c>
      <c r="H66" s="259">
        <f>B66*E66*(1-10%)</f>
        <v>0</v>
      </c>
      <c r="I66" s="259">
        <f>B66*E66*(1-10%)</f>
        <v>0</v>
      </c>
      <c r="J66" s="273">
        <f>B66*E66*(1-10%)</f>
        <v>0</v>
      </c>
    </row>
    <row r="67" spans="1:10" s="3" customFormat="1" ht="45" customHeight="1">
      <c r="A67" s="533" t="s">
        <v>400</v>
      </c>
      <c r="B67" s="534"/>
      <c r="C67" s="534"/>
      <c r="D67" s="534"/>
      <c r="E67" s="534"/>
      <c r="F67" s="534"/>
      <c r="G67" s="534"/>
      <c r="H67" s="534"/>
      <c r="I67" s="534"/>
      <c r="J67" s="535"/>
    </row>
    <row r="68" spans="1:10" ht="25.05" customHeight="1">
      <c r="A68" s="180" t="s">
        <v>401</v>
      </c>
      <c r="B68" s="220">
        <v>3500</v>
      </c>
      <c r="C68" s="77">
        <f t="shared" ref="C68:C75" si="17">B68*(1-5%)</f>
        <v>3325</v>
      </c>
      <c r="D68" s="77">
        <f t="shared" ref="D68:D74" si="18">B68*(1-10%)</f>
        <v>3150</v>
      </c>
      <c r="E68" s="326"/>
      <c r="F68" s="258">
        <f t="shared" ref="F68:F75" si="19">E68*B68</f>
        <v>0</v>
      </c>
      <c r="G68" s="258">
        <f t="shared" ref="G68:G75" si="20">B68*E68*(1-5%)</f>
        <v>0</v>
      </c>
      <c r="H68" s="258">
        <f t="shared" ref="H68:H75" si="21">B68*E68*(1-10%)</f>
        <v>0</v>
      </c>
      <c r="I68" s="258">
        <f t="shared" ref="I68:I75" si="22">B68*E68*(1-10%)</f>
        <v>0</v>
      </c>
      <c r="J68" s="272">
        <f t="shared" ref="J68:J75" si="23">B68*E68*(1-10%)</f>
        <v>0</v>
      </c>
    </row>
    <row r="69" spans="1:10" ht="25.05" customHeight="1">
      <c r="A69" s="180" t="s">
        <v>402</v>
      </c>
      <c r="B69" s="220">
        <v>3500</v>
      </c>
      <c r="C69" s="77">
        <f t="shared" si="17"/>
        <v>3325</v>
      </c>
      <c r="D69" s="77">
        <f t="shared" si="18"/>
        <v>3150</v>
      </c>
      <c r="E69" s="326"/>
      <c r="F69" s="258">
        <f t="shared" si="19"/>
        <v>0</v>
      </c>
      <c r="G69" s="258">
        <f t="shared" si="20"/>
        <v>0</v>
      </c>
      <c r="H69" s="258">
        <f t="shared" si="21"/>
        <v>0</v>
      </c>
      <c r="I69" s="258">
        <f t="shared" si="22"/>
        <v>0</v>
      </c>
      <c r="J69" s="272">
        <f t="shared" si="23"/>
        <v>0</v>
      </c>
    </row>
    <row r="70" spans="1:10" ht="25.05" customHeight="1">
      <c r="A70" s="180" t="s">
        <v>403</v>
      </c>
      <c r="B70" s="220">
        <v>4950</v>
      </c>
      <c r="C70" s="77">
        <f t="shared" si="17"/>
        <v>4702.5</v>
      </c>
      <c r="D70" s="77">
        <f t="shared" si="18"/>
        <v>4455</v>
      </c>
      <c r="E70" s="326"/>
      <c r="F70" s="258">
        <f t="shared" si="19"/>
        <v>0</v>
      </c>
      <c r="G70" s="258">
        <f t="shared" si="20"/>
        <v>0</v>
      </c>
      <c r="H70" s="258">
        <f t="shared" si="21"/>
        <v>0</v>
      </c>
      <c r="I70" s="258">
        <f t="shared" si="22"/>
        <v>0</v>
      </c>
      <c r="J70" s="272">
        <f t="shared" si="23"/>
        <v>0</v>
      </c>
    </row>
    <row r="71" spans="1:10" s="3" customFormat="1" ht="25.05" customHeight="1">
      <c r="A71" s="180" t="s">
        <v>404</v>
      </c>
      <c r="B71" s="473">
        <v>4950</v>
      </c>
      <c r="C71" s="77">
        <f t="shared" si="17"/>
        <v>4702.5</v>
      </c>
      <c r="D71" s="77">
        <f t="shared" si="18"/>
        <v>4455</v>
      </c>
      <c r="E71" s="326"/>
      <c r="F71" s="258">
        <f t="shared" si="19"/>
        <v>0</v>
      </c>
      <c r="G71" s="258">
        <f t="shared" si="20"/>
        <v>0</v>
      </c>
      <c r="H71" s="258">
        <f t="shared" si="21"/>
        <v>0</v>
      </c>
      <c r="I71" s="258">
        <f t="shared" si="22"/>
        <v>0</v>
      </c>
      <c r="J71" s="272">
        <f t="shared" si="23"/>
        <v>0</v>
      </c>
    </row>
    <row r="72" spans="1:10" s="3" customFormat="1" ht="25.05" customHeight="1">
      <c r="A72" s="457" t="s">
        <v>794</v>
      </c>
      <c r="B72" s="474">
        <v>1700</v>
      </c>
      <c r="C72" s="136">
        <f t="shared" si="17"/>
        <v>1615</v>
      </c>
      <c r="D72" s="136">
        <f t="shared" si="18"/>
        <v>1530</v>
      </c>
      <c r="E72" s="327"/>
      <c r="F72" s="259">
        <f t="shared" si="19"/>
        <v>0</v>
      </c>
      <c r="G72" s="259">
        <f t="shared" si="20"/>
        <v>0</v>
      </c>
      <c r="H72" s="259">
        <f t="shared" si="21"/>
        <v>0</v>
      </c>
      <c r="I72" s="259">
        <f t="shared" si="22"/>
        <v>0</v>
      </c>
      <c r="J72" s="273">
        <f t="shared" si="23"/>
        <v>0</v>
      </c>
    </row>
    <row r="73" spans="1:10" s="3" customFormat="1" ht="25.05" customHeight="1">
      <c r="A73" s="457" t="s">
        <v>795</v>
      </c>
      <c r="B73" s="474">
        <v>1500</v>
      </c>
      <c r="C73" s="136">
        <f t="shared" si="17"/>
        <v>1425</v>
      </c>
      <c r="D73" s="136">
        <f t="shared" si="18"/>
        <v>1350</v>
      </c>
      <c r="E73" s="327"/>
      <c r="F73" s="259">
        <f t="shared" si="19"/>
        <v>0</v>
      </c>
      <c r="G73" s="259">
        <f t="shared" si="20"/>
        <v>0</v>
      </c>
      <c r="H73" s="259">
        <f t="shared" si="21"/>
        <v>0</v>
      </c>
      <c r="I73" s="259">
        <f t="shared" si="22"/>
        <v>0</v>
      </c>
      <c r="J73" s="273">
        <f t="shared" si="23"/>
        <v>0</v>
      </c>
    </row>
    <row r="74" spans="1:10" s="3" customFormat="1" ht="25.05" customHeight="1">
      <c r="A74" s="180" t="s">
        <v>405</v>
      </c>
      <c r="B74" s="473">
        <v>5300</v>
      </c>
      <c r="C74" s="77">
        <f t="shared" si="17"/>
        <v>5035</v>
      </c>
      <c r="D74" s="77">
        <f t="shared" si="18"/>
        <v>4770</v>
      </c>
      <c r="E74" s="326"/>
      <c r="F74" s="258">
        <f t="shared" si="19"/>
        <v>0</v>
      </c>
      <c r="G74" s="258">
        <f t="shared" si="20"/>
        <v>0</v>
      </c>
      <c r="H74" s="258">
        <f t="shared" si="21"/>
        <v>0</v>
      </c>
      <c r="I74" s="258">
        <f t="shared" si="22"/>
        <v>0</v>
      </c>
      <c r="J74" s="272">
        <f t="shared" si="23"/>
        <v>0</v>
      </c>
    </row>
    <row r="75" spans="1:10" s="3" customFormat="1" ht="25.05" customHeight="1">
      <c r="A75" s="180" t="s">
        <v>406</v>
      </c>
      <c r="B75" s="220">
        <v>4800</v>
      </c>
      <c r="C75" s="77">
        <f t="shared" si="17"/>
        <v>4560</v>
      </c>
      <c r="D75" s="77">
        <f>B75*(1-10%)</f>
        <v>4320</v>
      </c>
      <c r="E75" s="326"/>
      <c r="F75" s="258">
        <f t="shared" si="19"/>
        <v>0</v>
      </c>
      <c r="G75" s="258">
        <f t="shared" si="20"/>
        <v>0</v>
      </c>
      <c r="H75" s="258">
        <f t="shared" si="21"/>
        <v>0</v>
      </c>
      <c r="I75" s="258">
        <f t="shared" si="22"/>
        <v>0</v>
      </c>
      <c r="J75" s="272">
        <f t="shared" si="23"/>
        <v>0</v>
      </c>
    </row>
    <row r="76" spans="1:10" s="3" customFormat="1" ht="25.05" customHeight="1">
      <c r="A76" s="494"/>
      <c r="B76" s="495"/>
      <c r="C76" s="495"/>
      <c r="D76" s="495"/>
      <c r="E76" s="329" t="s">
        <v>552</v>
      </c>
      <c r="F76" s="260" t="s">
        <v>496</v>
      </c>
      <c r="G76" s="260" t="s">
        <v>5</v>
      </c>
      <c r="H76" s="260" t="s">
        <v>566</v>
      </c>
      <c r="I76" s="260" t="s">
        <v>7</v>
      </c>
      <c r="J76" s="260" t="s">
        <v>567</v>
      </c>
    </row>
    <row r="77" spans="1:10" s="3" customFormat="1" ht="40.950000000000003" customHeight="1">
      <c r="A77" s="546" t="s">
        <v>565</v>
      </c>
      <c r="B77" s="547"/>
      <c r="C77" s="103"/>
      <c r="D77" s="103"/>
      <c r="E77" s="330">
        <f>SUM(E68:E75,E62:E66,E56:E60,E52:E54,E47,E43:E45,E39,E27:E37,E23,E19,E14:E17)</f>
        <v>0</v>
      </c>
      <c r="F77" s="261">
        <f>SUM(F14:F17,F19,F23,F27:F36,F39,F43:F45,F47,F52:F54,F37,F56:F60,F62:F66,F68:F75)</f>
        <v>0</v>
      </c>
      <c r="G77" s="261">
        <f>SUM(G14:G17,G19,G23,G27:G36,G39,G43:G45,G47,G52:G54,G37,G56:G60,G62:G66,G68:G75)</f>
        <v>0</v>
      </c>
      <c r="H77" s="261">
        <f>SUM(H14:H17,H19,H23,H27,H35:H36,H39,H43:H45,H47,H52:H54,H31,H37,H56:H60,H62:H66,H68:H75)</f>
        <v>0</v>
      </c>
      <c r="I77" s="261">
        <f>SUM(I14:I17,I19,I23,I27:I36,I39,I43:I45,I47,I52:I54,I56:I60,I37,I62:I66,I68:I75)</f>
        <v>0</v>
      </c>
      <c r="J77" s="261">
        <f>SUM(J14:J17,J19,J23,J27,J35:J36,J39,J43:J45,J47,J52:J54,J56:J60,J31,J37,J62,J63:J66,J68:J75)</f>
        <v>0</v>
      </c>
    </row>
    <row r="78" spans="1:10" s="3" customFormat="1" ht="40.049999999999997" customHeight="1">
      <c r="A78" s="533" t="s">
        <v>699</v>
      </c>
      <c r="B78" s="534"/>
      <c r="C78" s="534"/>
      <c r="D78" s="534"/>
      <c r="E78" s="534"/>
      <c r="F78" s="534"/>
      <c r="G78" s="534"/>
      <c r="H78" s="534"/>
      <c r="I78" s="534"/>
      <c r="J78" s="535"/>
    </row>
    <row r="79" spans="1:10" s="3" customFormat="1" ht="25.05" customHeight="1">
      <c r="A79" s="282"/>
      <c r="B79" s="262" t="s">
        <v>496</v>
      </c>
      <c r="C79" s="170"/>
      <c r="D79" s="170"/>
      <c r="E79" s="329" t="s">
        <v>552</v>
      </c>
      <c r="F79" s="262" t="s">
        <v>496</v>
      </c>
      <c r="G79" s="262" t="s">
        <v>5</v>
      </c>
      <c r="H79" s="271" t="s">
        <v>566</v>
      </c>
      <c r="I79" s="262" t="s">
        <v>7</v>
      </c>
      <c r="J79" s="271" t="s">
        <v>568</v>
      </c>
    </row>
    <row r="80" spans="1:10" s="3" customFormat="1" ht="25.05" customHeight="1">
      <c r="A80" s="185" t="s">
        <v>770</v>
      </c>
      <c r="B80" s="224">
        <v>700</v>
      </c>
      <c r="C80" s="170"/>
      <c r="D80" s="170"/>
      <c r="E80" s="346"/>
      <c r="F80" s="258">
        <f t="shared" ref="F80:F85" si="24">E80*B80</f>
        <v>0</v>
      </c>
      <c r="G80" s="258">
        <f t="shared" ref="G80:G85" si="25">B80*E80*(1-5%)</f>
        <v>0</v>
      </c>
      <c r="H80" s="258">
        <f t="shared" ref="H80:H85" si="26">B80*E80*(1-10%)</f>
        <v>0</v>
      </c>
      <c r="I80" s="258">
        <f t="shared" ref="I80:I85" si="27">B80*E80*(1-15%)</f>
        <v>0</v>
      </c>
      <c r="J80" s="272">
        <f t="shared" ref="J80:J85" si="28">B80*E80*(1-20%)</f>
        <v>0</v>
      </c>
    </row>
    <row r="81" spans="1:10" s="3" customFormat="1" ht="25.05" customHeight="1">
      <c r="A81" s="185" t="s">
        <v>771</v>
      </c>
      <c r="B81" s="224">
        <v>700</v>
      </c>
      <c r="C81" s="170"/>
      <c r="D81" s="170"/>
      <c r="E81" s="346"/>
      <c r="F81" s="258">
        <f t="shared" si="24"/>
        <v>0</v>
      </c>
      <c r="G81" s="258">
        <f t="shared" si="25"/>
        <v>0</v>
      </c>
      <c r="H81" s="258">
        <f t="shared" si="26"/>
        <v>0</v>
      </c>
      <c r="I81" s="258">
        <f t="shared" si="27"/>
        <v>0</v>
      </c>
      <c r="J81" s="272">
        <f t="shared" si="28"/>
        <v>0</v>
      </c>
    </row>
    <row r="82" spans="1:10" s="3" customFormat="1" ht="25.05" customHeight="1">
      <c r="A82" s="185" t="s">
        <v>772</v>
      </c>
      <c r="B82" s="224">
        <v>700</v>
      </c>
      <c r="C82" s="170"/>
      <c r="D82" s="170"/>
      <c r="E82" s="346"/>
      <c r="F82" s="258">
        <f t="shared" si="24"/>
        <v>0</v>
      </c>
      <c r="G82" s="258">
        <f t="shared" si="25"/>
        <v>0</v>
      </c>
      <c r="H82" s="258">
        <f t="shared" si="26"/>
        <v>0</v>
      </c>
      <c r="I82" s="258">
        <f t="shared" si="27"/>
        <v>0</v>
      </c>
      <c r="J82" s="272">
        <f t="shared" si="28"/>
        <v>0</v>
      </c>
    </row>
    <row r="83" spans="1:10" s="3" customFormat="1" ht="25.05" customHeight="1">
      <c r="A83" s="185" t="s">
        <v>773</v>
      </c>
      <c r="B83" s="224">
        <v>1200</v>
      </c>
      <c r="C83" s="170"/>
      <c r="D83" s="170"/>
      <c r="E83" s="346"/>
      <c r="F83" s="258">
        <f t="shared" si="24"/>
        <v>0</v>
      </c>
      <c r="G83" s="258">
        <f t="shared" si="25"/>
        <v>0</v>
      </c>
      <c r="H83" s="258">
        <f t="shared" si="26"/>
        <v>0</v>
      </c>
      <c r="I83" s="258">
        <f t="shared" si="27"/>
        <v>0</v>
      </c>
      <c r="J83" s="272">
        <f t="shared" si="28"/>
        <v>0</v>
      </c>
    </row>
    <row r="84" spans="1:10" s="3" customFormat="1" ht="25.05" customHeight="1">
      <c r="A84" s="185" t="s">
        <v>774</v>
      </c>
      <c r="B84" s="224">
        <v>1200</v>
      </c>
      <c r="C84" s="170"/>
      <c r="D84" s="170"/>
      <c r="E84" s="346"/>
      <c r="F84" s="258">
        <f t="shared" si="24"/>
        <v>0</v>
      </c>
      <c r="G84" s="258">
        <f t="shared" si="25"/>
        <v>0</v>
      </c>
      <c r="H84" s="258">
        <f t="shared" si="26"/>
        <v>0</v>
      </c>
      <c r="I84" s="258">
        <f t="shared" si="27"/>
        <v>0</v>
      </c>
      <c r="J84" s="272">
        <f t="shared" si="28"/>
        <v>0</v>
      </c>
    </row>
    <row r="85" spans="1:10" s="3" customFormat="1" ht="25.05" customHeight="1">
      <c r="A85" s="185" t="s">
        <v>775</v>
      </c>
      <c r="B85" s="224">
        <v>700</v>
      </c>
      <c r="C85" s="170"/>
      <c r="D85" s="170"/>
      <c r="E85" s="346"/>
      <c r="F85" s="258">
        <f t="shared" si="24"/>
        <v>0</v>
      </c>
      <c r="G85" s="258">
        <f t="shared" si="25"/>
        <v>0</v>
      </c>
      <c r="H85" s="258">
        <f t="shared" si="26"/>
        <v>0</v>
      </c>
      <c r="I85" s="258">
        <f t="shared" si="27"/>
        <v>0</v>
      </c>
      <c r="J85" s="272">
        <f t="shared" si="28"/>
        <v>0</v>
      </c>
    </row>
    <row r="86" spans="1:10" s="3" customFormat="1" ht="25.05" customHeight="1">
      <c r="A86" s="185" t="s">
        <v>776</v>
      </c>
      <c r="B86" s="224">
        <v>700</v>
      </c>
      <c r="C86" s="170"/>
      <c r="D86" s="170"/>
      <c r="E86" s="346"/>
      <c r="F86" s="258">
        <f t="shared" ref="F86:F89" si="29">E86*B86</f>
        <v>0</v>
      </c>
      <c r="G86" s="258">
        <f t="shared" ref="G86:G89" si="30">B86*E86*(1-5%)</f>
        <v>0</v>
      </c>
      <c r="H86" s="258">
        <f t="shared" ref="H86:H89" si="31">B86*E86*(1-10%)</f>
        <v>0</v>
      </c>
      <c r="I86" s="258">
        <f t="shared" ref="I86:I89" si="32">B86*E86*(1-15%)</f>
        <v>0</v>
      </c>
      <c r="J86" s="272">
        <f t="shared" ref="J86:J89" si="33">B86*E86*(1-20%)</f>
        <v>0</v>
      </c>
    </row>
    <row r="87" spans="1:10" s="3" customFormat="1" ht="25.05" customHeight="1">
      <c r="A87" s="185" t="s">
        <v>777</v>
      </c>
      <c r="B87" s="224">
        <v>1200</v>
      </c>
      <c r="C87" s="170"/>
      <c r="D87" s="170"/>
      <c r="E87" s="346"/>
      <c r="F87" s="258">
        <f t="shared" si="29"/>
        <v>0</v>
      </c>
      <c r="G87" s="258">
        <f t="shared" si="30"/>
        <v>0</v>
      </c>
      <c r="H87" s="258">
        <f t="shared" si="31"/>
        <v>0</v>
      </c>
      <c r="I87" s="258">
        <f t="shared" si="32"/>
        <v>0</v>
      </c>
      <c r="J87" s="272">
        <f t="shared" si="33"/>
        <v>0</v>
      </c>
    </row>
    <row r="88" spans="1:10" s="3" customFormat="1" ht="25.05" customHeight="1">
      <c r="A88" s="185" t="s">
        <v>778</v>
      </c>
      <c r="B88" s="224">
        <v>1200</v>
      </c>
      <c r="C88" s="170"/>
      <c r="D88" s="170"/>
      <c r="E88" s="346"/>
      <c r="F88" s="258">
        <f t="shared" si="29"/>
        <v>0</v>
      </c>
      <c r="G88" s="258">
        <f t="shared" si="30"/>
        <v>0</v>
      </c>
      <c r="H88" s="258">
        <f t="shared" si="31"/>
        <v>0</v>
      </c>
      <c r="I88" s="258">
        <f t="shared" si="32"/>
        <v>0</v>
      </c>
      <c r="J88" s="272">
        <f t="shared" si="33"/>
        <v>0</v>
      </c>
    </row>
    <row r="89" spans="1:10" s="3" customFormat="1" ht="25.05" customHeight="1">
      <c r="A89" s="185" t="s">
        <v>779</v>
      </c>
      <c r="B89" s="224">
        <v>1200</v>
      </c>
      <c r="C89" s="170"/>
      <c r="D89" s="170"/>
      <c r="E89" s="346"/>
      <c r="F89" s="258">
        <f t="shared" si="29"/>
        <v>0</v>
      </c>
      <c r="G89" s="258">
        <f t="shared" si="30"/>
        <v>0</v>
      </c>
      <c r="H89" s="258">
        <f t="shared" si="31"/>
        <v>0</v>
      </c>
      <c r="I89" s="258">
        <f t="shared" si="32"/>
        <v>0</v>
      </c>
      <c r="J89" s="272">
        <f t="shared" si="33"/>
        <v>0</v>
      </c>
    </row>
    <row r="90" spans="1:10" s="3" customFormat="1" ht="34.049999999999997" customHeight="1">
      <c r="A90" s="612" t="s">
        <v>668</v>
      </c>
      <c r="B90" s="613"/>
      <c r="C90" s="613"/>
      <c r="D90" s="613"/>
      <c r="E90" s="613"/>
      <c r="F90" s="613"/>
      <c r="G90" s="613"/>
      <c r="H90" s="613"/>
      <c r="I90" s="613"/>
      <c r="J90" s="614"/>
    </row>
    <row r="91" spans="1:10" s="3" customFormat="1" ht="25.05" customHeight="1">
      <c r="A91" s="283"/>
      <c r="B91" s="262" t="s">
        <v>496</v>
      </c>
      <c r="C91" s="78" t="s">
        <v>5</v>
      </c>
      <c r="D91" s="78" t="s">
        <v>6</v>
      </c>
      <c r="E91" s="329" t="s">
        <v>552</v>
      </c>
      <c r="F91" s="260" t="s">
        <v>496</v>
      </c>
      <c r="G91" s="260" t="s">
        <v>5</v>
      </c>
      <c r="H91" s="270" t="s">
        <v>566</v>
      </c>
      <c r="I91" s="260" t="s">
        <v>7</v>
      </c>
      <c r="J91" s="270" t="s">
        <v>568</v>
      </c>
    </row>
    <row r="92" spans="1:10" s="3" customFormat="1" ht="25.05" customHeight="1">
      <c r="A92" s="181" t="s">
        <v>763</v>
      </c>
      <c r="B92" s="225">
        <v>390</v>
      </c>
      <c r="C92" s="177"/>
      <c r="D92" s="177"/>
      <c r="E92" s="346"/>
      <c r="F92" s="258">
        <f t="shared" ref="F92" si="34">E92*B92</f>
        <v>0</v>
      </c>
      <c r="G92" s="258">
        <f t="shared" ref="G92" si="35">B92*E92*(1-5%)</f>
        <v>0</v>
      </c>
      <c r="H92" s="258">
        <f t="shared" ref="H92" si="36">B92*E92*(1-10%)</f>
        <v>0</v>
      </c>
      <c r="I92" s="258">
        <f t="shared" ref="I92" si="37">B92*E92*(1-15%)</f>
        <v>0</v>
      </c>
      <c r="J92" s="272">
        <f t="shared" ref="J92" si="38">B92*E92*(1-20%)</f>
        <v>0</v>
      </c>
    </row>
    <row r="93" spans="1:10" s="3" customFormat="1" ht="25.05" customHeight="1">
      <c r="A93" s="612" t="s">
        <v>796</v>
      </c>
      <c r="B93" s="613"/>
      <c r="C93" s="613"/>
      <c r="D93" s="613"/>
      <c r="E93" s="613"/>
      <c r="F93" s="613"/>
      <c r="G93" s="613"/>
      <c r="H93" s="613"/>
      <c r="I93" s="613"/>
      <c r="J93" s="614"/>
    </row>
    <row r="94" spans="1:10" s="3" customFormat="1" ht="25.05" customHeight="1">
      <c r="A94" s="283"/>
      <c r="B94" s="262" t="s">
        <v>496</v>
      </c>
      <c r="C94" s="78" t="s">
        <v>5</v>
      </c>
      <c r="D94" s="78" t="s">
        <v>6</v>
      </c>
      <c r="E94" s="329" t="s">
        <v>552</v>
      </c>
      <c r="F94" s="260" t="s">
        <v>496</v>
      </c>
      <c r="G94" s="260" t="s">
        <v>5</v>
      </c>
      <c r="H94" s="270" t="s">
        <v>566</v>
      </c>
      <c r="I94" s="260" t="s">
        <v>7</v>
      </c>
      <c r="J94" s="270" t="s">
        <v>568</v>
      </c>
    </row>
    <row r="95" spans="1:10" s="3" customFormat="1" ht="25.05" customHeight="1">
      <c r="A95" s="458" t="s">
        <v>798</v>
      </c>
      <c r="B95" s="475">
        <v>3500</v>
      </c>
      <c r="C95" s="170"/>
      <c r="D95" s="170"/>
      <c r="E95" s="346"/>
      <c r="F95" s="258">
        <f t="shared" ref="F95:F96" si="39">E95*B95</f>
        <v>0</v>
      </c>
      <c r="G95" s="258">
        <f t="shared" ref="G95:G96" si="40">B95*E95*(1-5%)</f>
        <v>0</v>
      </c>
      <c r="H95" s="258">
        <f t="shared" ref="H95:H96" si="41">B95*E95*(1-10%)</f>
        <v>0</v>
      </c>
      <c r="I95" s="258">
        <f t="shared" ref="I95:I96" si="42">B95*E95*(1-15%)</f>
        <v>0</v>
      </c>
      <c r="J95" s="272">
        <f t="shared" ref="J95:J96" si="43">B95*E95*(1-20%)</f>
        <v>0</v>
      </c>
    </row>
    <row r="96" spans="1:10" s="3" customFormat="1" ht="25.05" customHeight="1">
      <c r="A96" s="458" t="s">
        <v>799</v>
      </c>
      <c r="B96" s="475">
        <v>6700</v>
      </c>
      <c r="C96" s="170"/>
      <c r="D96" s="170"/>
      <c r="E96" s="346"/>
      <c r="F96" s="258">
        <f t="shared" si="39"/>
        <v>0</v>
      </c>
      <c r="G96" s="258">
        <f t="shared" si="40"/>
        <v>0</v>
      </c>
      <c r="H96" s="258">
        <f t="shared" si="41"/>
        <v>0</v>
      </c>
      <c r="I96" s="258">
        <f t="shared" si="42"/>
        <v>0</v>
      </c>
      <c r="J96" s="272">
        <f t="shared" si="43"/>
        <v>0</v>
      </c>
    </row>
    <row r="97" spans="1:10" s="3" customFormat="1" ht="25.05" customHeight="1">
      <c r="A97" s="612" t="s">
        <v>797</v>
      </c>
      <c r="B97" s="613"/>
      <c r="C97" s="613"/>
      <c r="D97" s="613"/>
      <c r="E97" s="613"/>
      <c r="F97" s="613"/>
      <c r="G97" s="613"/>
      <c r="H97" s="613"/>
      <c r="I97" s="613"/>
      <c r="J97" s="614"/>
    </row>
    <row r="98" spans="1:10" s="3" customFormat="1" ht="25.05" customHeight="1">
      <c r="A98" s="283"/>
      <c r="B98" s="262" t="s">
        <v>496</v>
      </c>
      <c r="C98" s="78" t="s">
        <v>5</v>
      </c>
      <c r="D98" s="78" t="s">
        <v>6</v>
      </c>
      <c r="E98" s="329" t="s">
        <v>552</v>
      </c>
      <c r="F98" s="260" t="s">
        <v>496</v>
      </c>
      <c r="G98" s="260" t="s">
        <v>5</v>
      </c>
      <c r="H98" s="270" t="s">
        <v>566</v>
      </c>
      <c r="I98" s="260" t="s">
        <v>7</v>
      </c>
      <c r="J98" s="270" t="s">
        <v>568</v>
      </c>
    </row>
    <row r="99" spans="1:10" s="3" customFormat="1" ht="25.05" customHeight="1">
      <c r="A99" s="458" t="s">
        <v>800</v>
      </c>
      <c r="B99" s="475">
        <v>3500</v>
      </c>
      <c r="C99" s="170"/>
      <c r="D99" s="170"/>
      <c r="E99" s="346"/>
      <c r="F99" s="258">
        <f t="shared" ref="F99:F100" si="44">E99*B99</f>
        <v>0</v>
      </c>
      <c r="G99" s="258">
        <f t="shared" ref="G99:G100" si="45">B99*E99*(1-5%)</f>
        <v>0</v>
      </c>
      <c r="H99" s="258">
        <f t="shared" ref="H99:H100" si="46">B99*E99*(1-10%)</f>
        <v>0</v>
      </c>
      <c r="I99" s="258">
        <f t="shared" ref="I99:I100" si="47">B99*E99*(1-15%)</f>
        <v>0</v>
      </c>
      <c r="J99" s="272">
        <f t="shared" ref="J99:J100" si="48">B99*E99*(1-20%)</f>
        <v>0</v>
      </c>
    </row>
    <row r="100" spans="1:10" s="3" customFormat="1" ht="25.05" customHeight="1">
      <c r="A100" s="459" t="s">
        <v>801</v>
      </c>
      <c r="B100" s="475">
        <v>3500</v>
      </c>
      <c r="C100" s="170"/>
      <c r="D100" s="170"/>
      <c r="E100" s="346"/>
      <c r="F100" s="258">
        <f t="shared" si="44"/>
        <v>0</v>
      </c>
      <c r="G100" s="258">
        <f t="shared" si="45"/>
        <v>0</v>
      </c>
      <c r="H100" s="258">
        <f t="shared" si="46"/>
        <v>0</v>
      </c>
      <c r="I100" s="258">
        <f t="shared" si="47"/>
        <v>0</v>
      </c>
      <c r="J100" s="272">
        <f t="shared" si="48"/>
        <v>0</v>
      </c>
    </row>
    <row r="101" spans="1:10" s="3" customFormat="1" ht="25.05" customHeight="1">
      <c r="A101" s="612" t="s">
        <v>802</v>
      </c>
      <c r="B101" s="613"/>
      <c r="C101" s="613"/>
      <c r="D101" s="613"/>
      <c r="E101" s="613"/>
      <c r="F101" s="613"/>
      <c r="G101" s="613"/>
      <c r="H101" s="613"/>
      <c r="I101" s="613"/>
      <c r="J101" s="614"/>
    </row>
    <row r="102" spans="1:10" s="3" customFormat="1" ht="25.05" customHeight="1">
      <c r="A102" s="283"/>
      <c r="B102" s="262" t="s">
        <v>496</v>
      </c>
      <c r="C102" s="78" t="s">
        <v>5</v>
      </c>
      <c r="D102" s="78" t="s">
        <v>6</v>
      </c>
      <c r="E102" s="329" t="s">
        <v>552</v>
      </c>
      <c r="F102" s="260" t="s">
        <v>496</v>
      </c>
      <c r="G102" s="260" t="s">
        <v>5</v>
      </c>
      <c r="H102" s="270" t="s">
        <v>566</v>
      </c>
      <c r="I102" s="260" t="s">
        <v>7</v>
      </c>
      <c r="J102" s="270" t="s">
        <v>568</v>
      </c>
    </row>
    <row r="103" spans="1:10" s="3" customFormat="1" ht="25.05" customHeight="1">
      <c r="A103" s="458" t="s">
        <v>803</v>
      </c>
      <c r="B103" s="475">
        <v>3500</v>
      </c>
      <c r="C103" s="170"/>
      <c r="D103" s="170"/>
      <c r="E103" s="346"/>
      <c r="F103" s="258">
        <f t="shared" ref="F103:F106" si="49">E103*B103</f>
        <v>0</v>
      </c>
      <c r="G103" s="258">
        <f t="shared" ref="G103:G106" si="50">B103*E103*(1-5%)</f>
        <v>0</v>
      </c>
      <c r="H103" s="258">
        <f t="shared" ref="H103:H106" si="51">B103*E103*(1-10%)</f>
        <v>0</v>
      </c>
      <c r="I103" s="258">
        <f t="shared" ref="I103:I106" si="52">B103*E103*(1-15%)</f>
        <v>0</v>
      </c>
      <c r="J103" s="272">
        <f t="shared" ref="J103:J106" si="53">B103*E103*(1-20%)</f>
        <v>0</v>
      </c>
    </row>
    <row r="104" spans="1:10" s="3" customFormat="1" ht="25.05" customHeight="1">
      <c r="A104" s="458" t="s">
        <v>804</v>
      </c>
      <c r="B104" s="475">
        <v>6700</v>
      </c>
      <c r="C104" s="170"/>
      <c r="D104" s="170"/>
      <c r="E104" s="346"/>
      <c r="F104" s="258">
        <f t="shared" si="49"/>
        <v>0</v>
      </c>
      <c r="G104" s="258">
        <f t="shared" si="50"/>
        <v>0</v>
      </c>
      <c r="H104" s="258">
        <f t="shared" si="51"/>
        <v>0</v>
      </c>
      <c r="I104" s="258">
        <f t="shared" si="52"/>
        <v>0</v>
      </c>
      <c r="J104" s="272">
        <f t="shared" si="53"/>
        <v>0</v>
      </c>
    </row>
    <row r="105" spans="1:10" s="3" customFormat="1" ht="25.05" customHeight="1">
      <c r="A105" s="458" t="s">
        <v>805</v>
      </c>
      <c r="B105" s="475">
        <v>3500</v>
      </c>
      <c r="C105" s="170"/>
      <c r="D105" s="170"/>
      <c r="E105" s="346"/>
      <c r="F105" s="258">
        <f t="shared" si="49"/>
        <v>0</v>
      </c>
      <c r="G105" s="258">
        <f t="shared" si="50"/>
        <v>0</v>
      </c>
      <c r="H105" s="258">
        <f t="shared" si="51"/>
        <v>0</v>
      </c>
      <c r="I105" s="258">
        <f t="shared" si="52"/>
        <v>0</v>
      </c>
      <c r="J105" s="272">
        <f t="shared" si="53"/>
        <v>0</v>
      </c>
    </row>
    <row r="106" spans="1:10" s="3" customFormat="1" ht="25.05" customHeight="1">
      <c r="A106" s="458" t="s">
        <v>806</v>
      </c>
      <c r="B106" s="475">
        <v>6700</v>
      </c>
      <c r="C106" s="170"/>
      <c r="D106" s="170"/>
      <c r="E106" s="346"/>
      <c r="F106" s="258">
        <f t="shared" si="49"/>
        <v>0</v>
      </c>
      <c r="G106" s="258">
        <f t="shared" si="50"/>
        <v>0</v>
      </c>
      <c r="H106" s="258">
        <f t="shared" si="51"/>
        <v>0</v>
      </c>
      <c r="I106" s="258">
        <f t="shared" si="52"/>
        <v>0</v>
      </c>
      <c r="J106" s="272">
        <f t="shared" si="53"/>
        <v>0</v>
      </c>
    </row>
    <row r="107" spans="1:10" s="3" customFormat="1" ht="25.05" customHeight="1">
      <c r="A107" s="612" t="s">
        <v>807</v>
      </c>
      <c r="B107" s="613"/>
      <c r="C107" s="613"/>
      <c r="D107" s="613"/>
      <c r="E107" s="613"/>
      <c r="F107" s="613"/>
      <c r="G107" s="613"/>
      <c r="H107" s="613"/>
      <c r="I107" s="613"/>
      <c r="J107" s="614"/>
    </row>
    <row r="108" spans="1:10" s="3" customFormat="1" ht="25.05" customHeight="1">
      <c r="A108" s="458" t="s">
        <v>808</v>
      </c>
      <c r="B108" s="475">
        <v>3500</v>
      </c>
      <c r="C108" s="170"/>
      <c r="D108" s="170"/>
      <c r="E108" s="346"/>
      <c r="F108" s="258">
        <f t="shared" ref="F108" si="54">E108*B108</f>
        <v>0</v>
      </c>
      <c r="G108" s="258">
        <f t="shared" ref="G108" si="55">B108*E108*(1-5%)</f>
        <v>0</v>
      </c>
      <c r="H108" s="258">
        <f t="shared" ref="H108" si="56">B108*E108*(1-10%)</f>
        <v>0</v>
      </c>
      <c r="I108" s="258">
        <f t="shared" ref="I108" si="57">B108*E108*(1-15%)</f>
        <v>0</v>
      </c>
      <c r="J108" s="272">
        <f t="shared" ref="J108" si="58">B108*E108*(1-20%)</f>
        <v>0</v>
      </c>
    </row>
    <row r="109" spans="1:10" s="3" customFormat="1" ht="25.05" customHeight="1">
      <c r="A109" s="612" t="s">
        <v>809</v>
      </c>
      <c r="B109" s="613"/>
      <c r="C109" s="613"/>
      <c r="D109" s="613"/>
      <c r="E109" s="613"/>
      <c r="F109" s="613"/>
      <c r="G109" s="613"/>
      <c r="H109" s="613"/>
      <c r="I109" s="613"/>
      <c r="J109" s="614"/>
    </row>
    <row r="110" spans="1:10" s="3" customFormat="1" ht="25.05" customHeight="1">
      <c r="A110" s="458" t="s">
        <v>810</v>
      </c>
      <c r="B110" s="475">
        <v>2900</v>
      </c>
      <c r="C110" s="170"/>
      <c r="D110" s="170"/>
      <c r="E110" s="346"/>
      <c r="F110" s="258">
        <f t="shared" ref="F110" si="59">E110*B110</f>
        <v>0</v>
      </c>
      <c r="G110" s="258">
        <f t="shared" ref="G110" si="60">B110*E110*(1-5%)</f>
        <v>0</v>
      </c>
      <c r="H110" s="258">
        <f t="shared" ref="H110" si="61">B110*E110*(1-10%)</f>
        <v>0</v>
      </c>
      <c r="I110" s="258">
        <f t="shared" ref="I110" si="62">B110*E110*(1-15%)</f>
        <v>0</v>
      </c>
      <c r="J110" s="272">
        <f t="shared" ref="J110" si="63">B110*E110*(1-20%)</f>
        <v>0</v>
      </c>
    </row>
    <row r="111" spans="1:10" s="3" customFormat="1" ht="25.05" customHeight="1">
      <c r="A111" s="612" t="s">
        <v>811</v>
      </c>
      <c r="B111" s="613"/>
      <c r="C111" s="613"/>
      <c r="D111" s="613"/>
      <c r="E111" s="613"/>
      <c r="F111" s="613"/>
      <c r="G111" s="613"/>
      <c r="H111" s="613"/>
      <c r="I111" s="613"/>
      <c r="J111" s="614"/>
    </row>
    <row r="112" spans="1:10" s="3" customFormat="1" ht="25.05" customHeight="1">
      <c r="A112" s="458" t="s">
        <v>812</v>
      </c>
      <c r="B112" s="475">
        <v>2900</v>
      </c>
      <c r="C112" s="170"/>
      <c r="D112" s="170"/>
      <c r="E112" s="346"/>
      <c r="F112" s="258">
        <f t="shared" ref="F112" si="64">E112*B112</f>
        <v>0</v>
      </c>
      <c r="G112" s="258">
        <f t="shared" ref="G112" si="65">B112*E112*(1-5%)</f>
        <v>0</v>
      </c>
      <c r="H112" s="258">
        <f t="shared" ref="H112" si="66">B112*E112*(1-10%)</f>
        <v>0</v>
      </c>
      <c r="I112" s="258">
        <f t="shared" ref="I112" si="67">B112*E112*(1-15%)</f>
        <v>0</v>
      </c>
      <c r="J112" s="272">
        <f t="shared" ref="J112" si="68">B112*E112*(1-20%)</f>
        <v>0</v>
      </c>
    </row>
    <row r="113" spans="1:10" s="3" customFormat="1" ht="25.05" customHeight="1">
      <c r="A113" s="494"/>
      <c r="B113" s="495"/>
      <c r="C113" s="495"/>
      <c r="D113" s="495"/>
      <c r="E113" s="329" t="s">
        <v>552</v>
      </c>
      <c r="F113" s="260" t="s">
        <v>496</v>
      </c>
      <c r="G113" s="260" t="s">
        <v>5</v>
      </c>
      <c r="H113" s="260" t="s">
        <v>566</v>
      </c>
      <c r="I113" s="260" t="s">
        <v>7</v>
      </c>
      <c r="J113" s="260" t="s">
        <v>567</v>
      </c>
    </row>
    <row r="114" spans="1:10" s="3" customFormat="1" ht="45">
      <c r="A114" s="546" t="s">
        <v>896</v>
      </c>
      <c r="B114" s="547"/>
      <c r="C114" s="103"/>
      <c r="D114" s="103"/>
      <c r="E114" s="330">
        <f t="shared" ref="E114:J114" si="69">SUM(E112,E110,E108,E103:E106,E99:E100,E95:E96,E92,E80:E89)</f>
        <v>0</v>
      </c>
      <c r="F114" s="261">
        <f t="shared" si="69"/>
        <v>0</v>
      </c>
      <c r="G114" s="261">
        <f t="shared" si="69"/>
        <v>0</v>
      </c>
      <c r="H114" s="261">
        <f t="shared" si="69"/>
        <v>0</v>
      </c>
      <c r="I114" s="261">
        <f t="shared" si="69"/>
        <v>0</v>
      </c>
      <c r="J114" s="261">
        <f t="shared" si="69"/>
        <v>0</v>
      </c>
    </row>
    <row r="115" spans="1:10" s="3" customFormat="1" ht="34.049999999999997" customHeight="1">
      <c r="A115" s="533" t="s">
        <v>219</v>
      </c>
      <c r="B115" s="534"/>
      <c r="C115" s="534"/>
      <c r="D115" s="534"/>
      <c r="E115" s="534"/>
      <c r="F115" s="534"/>
      <c r="G115" s="534"/>
      <c r="H115" s="534"/>
      <c r="I115" s="534"/>
      <c r="J115" s="535"/>
    </row>
    <row r="116" spans="1:10" s="3" customFormat="1" ht="25.05" customHeight="1">
      <c r="A116" s="283"/>
      <c r="B116" s="262" t="s">
        <v>496</v>
      </c>
      <c r="C116" s="78" t="s">
        <v>5</v>
      </c>
      <c r="D116" s="78" t="s">
        <v>6</v>
      </c>
      <c r="E116" s="329" t="s">
        <v>552</v>
      </c>
      <c r="F116" s="260" t="s">
        <v>496</v>
      </c>
      <c r="G116" s="260" t="s">
        <v>5</v>
      </c>
      <c r="H116" s="270" t="s">
        <v>566</v>
      </c>
      <c r="I116" s="260" t="s">
        <v>7</v>
      </c>
      <c r="J116" s="270" t="s">
        <v>568</v>
      </c>
    </row>
    <row r="117" spans="1:10" s="3" customFormat="1" ht="25.05" customHeight="1">
      <c r="A117" s="186" t="s">
        <v>544</v>
      </c>
      <c r="B117" s="224">
        <v>1000</v>
      </c>
      <c r="C117" s="77">
        <f>B117*(1-5%)</f>
        <v>950</v>
      </c>
      <c r="D117" s="77">
        <f>B117*(1-10%)</f>
        <v>900</v>
      </c>
      <c r="E117" s="326"/>
      <c r="F117" s="258">
        <f t="shared" ref="F117:F127" si="70">E117*B117</f>
        <v>0</v>
      </c>
      <c r="G117" s="258">
        <f t="shared" ref="G117:G127" si="71">B117*E117*(1-5%)</f>
        <v>0</v>
      </c>
      <c r="H117" s="258">
        <f t="shared" ref="H117:H127" si="72">B117*E117*(1-10%)</f>
        <v>0</v>
      </c>
      <c r="I117" s="258">
        <f t="shared" ref="I117:I127" si="73">B117*E117*(1-15%)</f>
        <v>0</v>
      </c>
      <c r="J117" s="272">
        <f t="shared" ref="J117:J127" si="74">B117*E117*(1-20%)</f>
        <v>0</v>
      </c>
    </row>
    <row r="118" spans="1:10" s="3" customFormat="1" ht="25.05" customHeight="1">
      <c r="A118" s="180" t="s">
        <v>121</v>
      </c>
      <c r="B118" s="226">
        <v>5500</v>
      </c>
      <c r="C118" s="77">
        <f t="shared" ref="C118:C127" si="75">B118*(1-5%)</f>
        <v>5225</v>
      </c>
      <c r="D118" s="77">
        <f t="shared" ref="D118:D127" si="76">B118*(1-10%)</f>
        <v>4950</v>
      </c>
      <c r="E118" s="326"/>
      <c r="F118" s="258">
        <f t="shared" si="70"/>
        <v>0</v>
      </c>
      <c r="G118" s="258">
        <f t="shared" si="71"/>
        <v>0</v>
      </c>
      <c r="H118" s="258">
        <f t="shared" si="72"/>
        <v>0</v>
      </c>
      <c r="I118" s="258">
        <f t="shared" si="73"/>
        <v>0</v>
      </c>
      <c r="J118" s="272">
        <f t="shared" si="74"/>
        <v>0</v>
      </c>
    </row>
    <row r="119" spans="1:10" s="3" customFormat="1" ht="25.05" customHeight="1">
      <c r="A119" s="180" t="s">
        <v>122</v>
      </c>
      <c r="B119" s="226">
        <v>2000</v>
      </c>
      <c r="C119" s="77">
        <f t="shared" si="75"/>
        <v>1900</v>
      </c>
      <c r="D119" s="77">
        <f t="shared" si="76"/>
        <v>1800</v>
      </c>
      <c r="E119" s="326"/>
      <c r="F119" s="258">
        <f t="shared" si="70"/>
        <v>0</v>
      </c>
      <c r="G119" s="258">
        <f t="shared" si="71"/>
        <v>0</v>
      </c>
      <c r="H119" s="258">
        <f t="shared" si="72"/>
        <v>0</v>
      </c>
      <c r="I119" s="258">
        <f t="shared" si="73"/>
        <v>0</v>
      </c>
      <c r="J119" s="272">
        <f t="shared" si="74"/>
        <v>0</v>
      </c>
    </row>
    <row r="120" spans="1:10" s="3" customFormat="1" ht="25.05" customHeight="1">
      <c r="A120" s="180" t="s">
        <v>123</v>
      </c>
      <c r="B120" s="220">
        <v>9000</v>
      </c>
      <c r="C120" s="77">
        <f t="shared" si="75"/>
        <v>8550</v>
      </c>
      <c r="D120" s="77">
        <f t="shared" si="76"/>
        <v>8100</v>
      </c>
      <c r="E120" s="326"/>
      <c r="F120" s="258">
        <f t="shared" si="70"/>
        <v>0</v>
      </c>
      <c r="G120" s="258">
        <f t="shared" si="71"/>
        <v>0</v>
      </c>
      <c r="H120" s="258">
        <f t="shared" si="72"/>
        <v>0</v>
      </c>
      <c r="I120" s="258">
        <f t="shared" si="73"/>
        <v>0</v>
      </c>
      <c r="J120" s="272">
        <f t="shared" si="74"/>
        <v>0</v>
      </c>
    </row>
    <row r="121" spans="1:10" s="3" customFormat="1" ht="25.05" customHeight="1">
      <c r="A121" s="180" t="s">
        <v>124</v>
      </c>
      <c r="B121" s="220">
        <v>6500</v>
      </c>
      <c r="C121" s="77">
        <f t="shared" si="75"/>
        <v>6175</v>
      </c>
      <c r="D121" s="77">
        <f t="shared" si="76"/>
        <v>5850</v>
      </c>
      <c r="E121" s="326"/>
      <c r="F121" s="258">
        <f t="shared" si="70"/>
        <v>0</v>
      </c>
      <c r="G121" s="258">
        <f t="shared" si="71"/>
        <v>0</v>
      </c>
      <c r="H121" s="258">
        <f t="shared" si="72"/>
        <v>0</v>
      </c>
      <c r="I121" s="258">
        <f t="shared" si="73"/>
        <v>0</v>
      </c>
      <c r="J121" s="272">
        <f t="shared" si="74"/>
        <v>0</v>
      </c>
    </row>
    <row r="122" spans="1:10" s="3" customFormat="1" ht="25.05" customHeight="1">
      <c r="A122" s="180" t="s">
        <v>125</v>
      </c>
      <c r="B122" s="220">
        <v>11000</v>
      </c>
      <c r="C122" s="77">
        <f t="shared" si="75"/>
        <v>10450</v>
      </c>
      <c r="D122" s="77">
        <f t="shared" si="76"/>
        <v>9900</v>
      </c>
      <c r="E122" s="326"/>
      <c r="F122" s="258">
        <f t="shared" si="70"/>
        <v>0</v>
      </c>
      <c r="G122" s="258">
        <f t="shared" si="71"/>
        <v>0</v>
      </c>
      <c r="H122" s="258">
        <f t="shared" si="72"/>
        <v>0</v>
      </c>
      <c r="I122" s="258">
        <f t="shared" si="73"/>
        <v>0</v>
      </c>
      <c r="J122" s="272">
        <f t="shared" si="74"/>
        <v>0</v>
      </c>
    </row>
    <row r="123" spans="1:10" s="3" customFormat="1" ht="25.05" customHeight="1">
      <c r="A123" s="180" t="s">
        <v>541</v>
      </c>
      <c r="B123" s="220">
        <v>10200</v>
      </c>
      <c r="C123" s="77">
        <f t="shared" si="75"/>
        <v>9690</v>
      </c>
      <c r="D123" s="77">
        <f t="shared" si="76"/>
        <v>9180</v>
      </c>
      <c r="E123" s="326"/>
      <c r="F123" s="258">
        <f t="shared" si="70"/>
        <v>0</v>
      </c>
      <c r="G123" s="258">
        <f t="shared" si="71"/>
        <v>0</v>
      </c>
      <c r="H123" s="258">
        <f t="shared" si="72"/>
        <v>0</v>
      </c>
      <c r="I123" s="258">
        <f t="shared" si="73"/>
        <v>0</v>
      </c>
      <c r="J123" s="272">
        <f t="shared" si="74"/>
        <v>0</v>
      </c>
    </row>
    <row r="124" spans="1:10" s="3" customFormat="1" ht="25.05" customHeight="1">
      <c r="A124" s="180" t="s">
        <v>126</v>
      </c>
      <c r="B124" s="220">
        <v>700</v>
      </c>
      <c r="C124" s="77">
        <f t="shared" si="75"/>
        <v>665</v>
      </c>
      <c r="D124" s="77">
        <f t="shared" si="76"/>
        <v>630</v>
      </c>
      <c r="E124" s="326"/>
      <c r="F124" s="258">
        <f t="shared" si="70"/>
        <v>0</v>
      </c>
      <c r="G124" s="258">
        <f t="shared" si="71"/>
        <v>0</v>
      </c>
      <c r="H124" s="258">
        <f t="shared" si="72"/>
        <v>0</v>
      </c>
      <c r="I124" s="258">
        <f t="shared" si="73"/>
        <v>0</v>
      </c>
      <c r="J124" s="272">
        <f t="shared" si="74"/>
        <v>0</v>
      </c>
    </row>
    <row r="125" spans="1:10" s="3" customFormat="1" ht="25.05" customHeight="1">
      <c r="A125" s="180" t="s">
        <v>127</v>
      </c>
      <c r="B125" s="220">
        <v>1900</v>
      </c>
      <c r="C125" s="77">
        <f t="shared" si="75"/>
        <v>1805</v>
      </c>
      <c r="D125" s="77">
        <f t="shared" si="76"/>
        <v>1710</v>
      </c>
      <c r="E125" s="326"/>
      <c r="F125" s="258">
        <f t="shared" si="70"/>
        <v>0</v>
      </c>
      <c r="G125" s="258">
        <f t="shared" si="71"/>
        <v>0</v>
      </c>
      <c r="H125" s="258">
        <f t="shared" si="72"/>
        <v>0</v>
      </c>
      <c r="I125" s="258">
        <f t="shared" si="73"/>
        <v>0</v>
      </c>
      <c r="J125" s="272">
        <f t="shared" si="74"/>
        <v>0</v>
      </c>
    </row>
    <row r="126" spans="1:10" s="3" customFormat="1" ht="25.05" customHeight="1">
      <c r="A126" s="180" t="s">
        <v>128</v>
      </c>
      <c r="B126" s="220">
        <v>900</v>
      </c>
      <c r="C126" s="77">
        <f t="shared" si="75"/>
        <v>855</v>
      </c>
      <c r="D126" s="77">
        <f t="shared" si="76"/>
        <v>810</v>
      </c>
      <c r="E126" s="326"/>
      <c r="F126" s="258">
        <f t="shared" si="70"/>
        <v>0</v>
      </c>
      <c r="G126" s="258">
        <f t="shared" si="71"/>
        <v>0</v>
      </c>
      <c r="H126" s="258">
        <f t="shared" si="72"/>
        <v>0</v>
      </c>
      <c r="I126" s="258">
        <f t="shared" si="73"/>
        <v>0</v>
      </c>
      <c r="J126" s="272">
        <f t="shared" si="74"/>
        <v>0</v>
      </c>
    </row>
    <row r="127" spans="1:10" s="3" customFormat="1" ht="25.05" customHeight="1">
      <c r="A127" s="180" t="s">
        <v>129</v>
      </c>
      <c r="B127" s="220">
        <v>2600</v>
      </c>
      <c r="C127" s="77">
        <f t="shared" si="75"/>
        <v>2470</v>
      </c>
      <c r="D127" s="77">
        <f t="shared" si="76"/>
        <v>2340</v>
      </c>
      <c r="E127" s="326"/>
      <c r="F127" s="258">
        <f t="shared" si="70"/>
        <v>0</v>
      </c>
      <c r="G127" s="258">
        <f t="shared" si="71"/>
        <v>0</v>
      </c>
      <c r="H127" s="258">
        <f t="shared" si="72"/>
        <v>0</v>
      </c>
      <c r="I127" s="258">
        <f t="shared" si="73"/>
        <v>0</v>
      </c>
      <c r="J127" s="272">
        <f t="shared" si="74"/>
        <v>0</v>
      </c>
    </row>
    <row r="128" spans="1:10" s="3" customFormat="1" ht="40.049999999999997" customHeight="1">
      <c r="A128" s="533" t="s">
        <v>218</v>
      </c>
      <c r="B128" s="534"/>
      <c r="C128" s="534"/>
      <c r="D128" s="534"/>
      <c r="E128" s="534"/>
      <c r="F128" s="534"/>
      <c r="G128" s="534"/>
      <c r="H128" s="534"/>
      <c r="I128" s="534"/>
      <c r="J128" s="535"/>
    </row>
    <row r="129" spans="1:10" s="3" customFormat="1" ht="25.05" customHeight="1">
      <c r="A129" s="283"/>
      <c r="B129" s="262" t="s">
        <v>496</v>
      </c>
      <c r="C129" s="78" t="s">
        <v>5</v>
      </c>
      <c r="D129" s="78" t="s">
        <v>6</v>
      </c>
      <c r="E129" s="329" t="s">
        <v>552</v>
      </c>
      <c r="F129" s="260" t="s">
        <v>496</v>
      </c>
      <c r="G129" s="260" t="s">
        <v>5</v>
      </c>
      <c r="H129" s="270" t="s">
        <v>566</v>
      </c>
      <c r="I129" s="260" t="s">
        <v>7</v>
      </c>
      <c r="J129" s="270" t="s">
        <v>568</v>
      </c>
    </row>
    <row r="130" spans="1:10" s="3" customFormat="1" ht="25.05" customHeight="1">
      <c r="A130" s="180" t="s">
        <v>109</v>
      </c>
      <c r="B130" s="220">
        <v>1000</v>
      </c>
      <c r="C130" s="77">
        <f t="shared" ref="C130:C141" si="77">B130*(1-5%)</f>
        <v>950</v>
      </c>
      <c r="D130" s="77">
        <f t="shared" ref="D130:D141" si="78">B130*(1-10%)</f>
        <v>900</v>
      </c>
      <c r="E130" s="326"/>
      <c r="F130" s="258">
        <f t="shared" ref="F130:F141" si="79">E130*B130</f>
        <v>0</v>
      </c>
      <c r="G130" s="258">
        <f t="shared" ref="G130:G141" si="80">B130*E130*(1-5%)</f>
        <v>0</v>
      </c>
      <c r="H130" s="258">
        <f t="shared" ref="H130:H141" si="81">B130*E130*(1-10%)</f>
        <v>0</v>
      </c>
      <c r="I130" s="258">
        <f t="shared" ref="I130:I141" si="82">B130*E130*(1-15%)</f>
        <v>0</v>
      </c>
      <c r="J130" s="272">
        <f t="shared" ref="J130:J141" si="83">B130*E130*(1-20%)</f>
        <v>0</v>
      </c>
    </row>
    <row r="131" spans="1:10" s="3" customFormat="1" ht="25.05" customHeight="1">
      <c r="A131" s="180" t="s">
        <v>110</v>
      </c>
      <c r="B131" s="220">
        <v>6000</v>
      </c>
      <c r="C131" s="77">
        <f t="shared" si="77"/>
        <v>5700</v>
      </c>
      <c r="D131" s="77">
        <f t="shared" si="78"/>
        <v>5400</v>
      </c>
      <c r="E131" s="326"/>
      <c r="F131" s="258">
        <f t="shared" si="79"/>
        <v>0</v>
      </c>
      <c r="G131" s="258">
        <f t="shared" si="80"/>
        <v>0</v>
      </c>
      <c r="H131" s="258">
        <f t="shared" si="81"/>
        <v>0</v>
      </c>
      <c r="I131" s="258">
        <f t="shared" si="82"/>
        <v>0</v>
      </c>
      <c r="J131" s="272">
        <f t="shared" si="83"/>
        <v>0</v>
      </c>
    </row>
    <row r="132" spans="1:10" s="3" customFormat="1" ht="25.05" customHeight="1">
      <c r="A132" s="180" t="s">
        <v>111</v>
      </c>
      <c r="B132" s="220">
        <v>1500</v>
      </c>
      <c r="C132" s="77">
        <f t="shared" si="77"/>
        <v>1425</v>
      </c>
      <c r="D132" s="77">
        <f t="shared" si="78"/>
        <v>1350</v>
      </c>
      <c r="E132" s="326"/>
      <c r="F132" s="258">
        <f t="shared" si="79"/>
        <v>0</v>
      </c>
      <c r="G132" s="258">
        <f t="shared" si="80"/>
        <v>0</v>
      </c>
      <c r="H132" s="258">
        <f t="shared" si="81"/>
        <v>0</v>
      </c>
      <c r="I132" s="258">
        <f t="shared" si="82"/>
        <v>0</v>
      </c>
      <c r="J132" s="272">
        <f t="shared" si="83"/>
        <v>0</v>
      </c>
    </row>
    <row r="133" spans="1:10" s="3" customFormat="1" ht="25.05" customHeight="1">
      <c r="A133" s="180" t="s">
        <v>112</v>
      </c>
      <c r="B133" s="220">
        <v>2000</v>
      </c>
      <c r="C133" s="77">
        <f t="shared" si="77"/>
        <v>1900</v>
      </c>
      <c r="D133" s="77">
        <f t="shared" si="78"/>
        <v>1800</v>
      </c>
      <c r="E133" s="326"/>
      <c r="F133" s="258">
        <f t="shared" si="79"/>
        <v>0</v>
      </c>
      <c r="G133" s="258">
        <f t="shared" si="80"/>
        <v>0</v>
      </c>
      <c r="H133" s="258">
        <f t="shared" si="81"/>
        <v>0</v>
      </c>
      <c r="I133" s="258">
        <f t="shared" si="82"/>
        <v>0</v>
      </c>
      <c r="J133" s="272">
        <f t="shared" si="83"/>
        <v>0</v>
      </c>
    </row>
    <row r="134" spans="1:10" s="3" customFormat="1" ht="25.05" customHeight="1">
      <c r="A134" s="180" t="s">
        <v>113</v>
      </c>
      <c r="B134" s="220">
        <v>10000</v>
      </c>
      <c r="C134" s="77">
        <f t="shared" si="77"/>
        <v>9500</v>
      </c>
      <c r="D134" s="77">
        <f t="shared" si="78"/>
        <v>9000</v>
      </c>
      <c r="E134" s="326"/>
      <c r="F134" s="258">
        <f t="shared" si="79"/>
        <v>0</v>
      </c>
      <c r="G134" s="258">
        <f t="shared" si="80"/>
        <v>0</v>
      </c>
      <c r="H134" s="258">
        <f t="shared" si="81"/>
        <v>0</v>
      </c>
      <c r="I134" s="258">
        <f t="shared" si="82"/>
        <v>0</v>
      </c>
      <c r="J134" s="272">
        <f t="shared" si="83"/>
        <v>0</v>
      </c>
    </row>
    <row r="135" spans="1:10" s="3" customFormat="1" ht="25.05" customHeight="1">
      <c r="A135" s="180" t="s">
        <v>114</v>
      </c>
      <c r="B135" s="220">
        <v>2500</v>
      </c>
      <c r="C135" s="77">
        <f t="shared" si="77"/>
        <v>2375</v>
      </c>
      <c r="D135" s="77">
        <f t="shared" si="78"/>
        <v>2250</v>
      </c>
      <c r="E135" s="326"/>
      <c r="F135" s="258">
        <f t="shared" si="79"/>
        <v>0</v>
      </c>
      <c r="G135" s="258">
        <f t="shared" si="80"/>
        <v>0</v>
      </c>
      <c r="H135" s="258">
        <f t="shared" si="81"/>
        <v>0</v>
      </c>
      <c r="I135" s="258">
        <f t="shared" si="82"/>
        <v>0</v>
      </c>
      <c r="J135" s="272">
        <f t="shared" si="83"/>
        <v>0</v>
      </c>
    </row>
    <row r="136" spans="1:10" s="3" customFormat="1" ht="25.05" customHeight="1">
      <c r="A136" s="180" t="s">
        <v>115</v>
      </c>
      <c r="B136" s="220">
        <v>7500</v>
      </c>
      <c r="C136" s="77">
        <f t="shared" si="77"/>
        <v>7125</v>
      </c>
      <c r="D136" s="77">
        <f t="shared" si="78"/>
        <v>6750</v>
      </c>
      <c r="E136" s="326"/>
      <c r="F136" s="258">
        <f t="shared" si="79"/>
        <v>0</v>
      </c>
      <c r="G136" s="258">
        <f t="shared" si="80"/>
        <v>0</v>
      </c>
      <c r="H136" s="258">
        <f t="shared" si="81"/>
        <v>0</v>
      </c>
      <c r="I136" s="258">
        <f t="shared" si="82"/>
        <v>0</v>
      </c>
      <c r="J136" s="272">
        <f t="shared" si="83"/>
        <v>0</v>
      </c>
    </row>
    <row r="137" spans="1:10" s="3" customFormat="1" ht="25.05" customHeight="1">
      <c r="A137" s="180" t="s">
        <v>116</v>
      </c>
      <c r="B137" s="220">
        <v>14000</v>
      </c>
      <c r="C137" s="77">
        <f t="shared" si="77"/>
        <v>13300</v>
      </c>
      <c r="D137" s="77">
        <f t="shared" si="78"/>
        <v>12600</v>
      </c>
      <c r="E137" s="326"/>
      <c r="F137" s="258">
        <f t="shared" si="79"/>
        <v>0</v>
      </c>
      <c r="G137" s="258">
        <f t="shared" si="80"/>
        <v>0</v>
      </c>
      <c r="H137" s="258">
        <f t="shared" si="81"/>
        <v>0</v>
      </c>
      <c r="I137" s="258">
        <f t="shared" si="82"/>
        <v>0</v>
      </c>
      <c r="J137" s="272">
        <f t="shared" si="83"/>
        <v>0</v>
      </c>
    </row>
    <row r="138" spans="1:10" s="3" customFormat="1" ht="25.05" customHeight="1">
      <c r="A138" s="180" t="s">
        <v>117</v>
      </c>
      <c r="B138" s="220">
        <v>700</v>
      </c>
      <c r="C138" s="77">
        <f t="shared" si="77"/>
        <v>665</v>
      </c>
      <c r="D138" s="77">
        <f t="shared" si="78"/>
        <v>630</v>
      </c>
      <c r="E138" s="326"/>
      <c r="F138" s="258">
        <f t="shared" si="79"/>
        <v>0</v>
      </c>
      <c r="G138" s="258">
        <f t="shared" si="80"/>
        <v>0</v>
      </c>
      <c r="H138" s="258">
        <f t="shared" si="81"/>
        <v>0</v>
      </c>
      <c r="I138" s="258">
        <f t="shared" si="82"/>
        <v>0</v>
      </c>
      <c r="J138" s="272">
        <f t="shared" si="83"/>
        <v>0</v>
      </c>
    </row>
    <row r="139" spans="1:10" s="3" customFormat="1" ht="25.05" customHeight="1">
      <c r="A139" s="180" t="s">
        <v>118</v>
      </c>
      <c r="B139" s="220">
        <v>2000</v>
      </c>
      <c r="C139" s="77">
        <f t="shared" si="77"/>
        <v>1900</v>
      </c>
      <c r="D139" s="77">
        <f t="shared" si="78"/>
        <v>1800</v>
      </c>
      <c r="E139" s="326"/>
      <c r="F139" s="258">
        <f t="shared" si="79"/>
        <v>0</v>
      </c>
      <c r="G139" s="258">
        <f t="shared" si="80"/>
        <v>0</v>
      </c>
      <c r="H139" s="258">
        <f t="shared" si="81"/>
        <v>0</v>
      </c>
      <c r="I139" s="258">
        <f t="shared" si="82"/>
        <v>0</v>
      </c>
      <c r="J139" s="272">
        <f t="shared" si="83"/>
        <v>0</v>
      </c>
    </row>
    <row r="140" spans="1:10" s="3" customFormat="1" ht="25.05" customHeight="1">
      <c r="A140" s="180" t="s">
        <v>119</v>
      </c>
      <c r="B140" s="220">
        <v>700</v>
      </c>
      <c r="C140" s="77">
        <f t="shared" si="77"/>
        <v>665</v>
      </c>
      <c r="D140" s="77">
        <f t="shared" si="78"/>
        <v>630</v>
      </c>
      <c r="E140" s="326"/>
      <c r="F140" s="258">
        <f t="shared" si="79"/>
        <v>0</v>
      </c>
      <c r="G140" s="258">
        <f t="shared" si="80"/>
        <v>0</v>
      </c>
      <c r="H140" s="258">
        <f t="shared" si="81"/>
        <v>0</v>
      </c>
      <c r="I140" s="258">
        <f t="shared" si="82"/>
        <v>0</v>
      </c>
      <c r="J140" s="272">
        <f t="shared" si="83"/>
        <v>0</v>
      </c>
    </row>
    <row r="141" spans="1:10" s="3" customFormat="1" ht="25.05" customHeight="1">
      <c r="A141" s="180" t="s">
        <v>120</v>
      </c>
      <c r="B141" s="220">
        <v>2600</v>
      </c>
      <c r="C141" s="77">
        <f t="shared" si="77"/>
        <v>2470</v>
      </c>
      <c r="D141" s="77">
        <f t="shared" si="78"/>
        <v>2340</v>
      </c>
      <c r="E141" s="326"/>
      <c r="F141" s="258">
        <f t="shared" si="79"/>
        <v>0</v>
      </c>
      <c r="G141" s="258">
        <f t="shared" si="80"/>
        <v>0</v>
      </c>
      <c r="H141" s="258">
        <f t="shared" si="81"/>
        <v>0</v>
      </c>
      <c r="I141" s="258">
        <f t="shared" si="82"/>
        <v>0</v>
      </c>
      <c r="J141" s="272">
        <f t="shared" si="83"/>
        <v>0</v>
      </c>
    </row>
    <row r="142" spans="1:10" s="3" customFormat="1" ht="40.049999999999997" customHeight="1">
      <c r="A142" s="533" t="s">
        <v>217</v>
      </c>
      <c r="B142" s="534"/>
      <c r="C142" s="534"/>
      <c r="D142" s="534"/>
      <c r="E142" s="534"/>
      <c r="F142" s="534"/>
      <c r="G142" s="534"/>
      <c r="H142" s="534"/>
      <c r="I142" s="534"/>
      <c r="J142" s="535"/>
    </row>
    <row r="143" spans="1:10" s="3" customFormat="1" ht="25.05" customHeight="1">
      <c r="A143" s="283"/>
      <c r="B143" s="262" t="s">
        <v>496</v>
      </c>
      <c r="C143" s="78" t="s">
        <v>5</v>
      </c>
      <c r="D143" s="78" t="s">
        <v>6</v>
      </c>
      <c r="E143" s="329" t="s">
        <v>552</v>
      </c>
      <c r="F143" s="260" t="s">
        <v>496</v>
      </c>
      <c r="G143" s="260" t="s">
        <v>5</v>
      </c>
      <c r="H143" s="270" t="s">
        <v>566</v>
      </c>
      <c r="I143" s="260" t="s">
        <v>7</v>
      </c>
      <c r="J143" s="270" t="s">
        <v>568</v>
      </c>
    </row>
    <row r="144" spans="1:10" s="3" customFormat="1" ht="25.05" customHeight="1">
      <c r="A144" s="180" t="s">
        <v>131</v>
      </c>
      <c r="B144" s="220">
        <v>700</v>
      </c>
      <c r="C144" s="77">
        <f t="shared" ref="C144:C153" si="84">B144*(1-5%)</f>
        <v>665</v>
      </c>
      <c r="D144" s="77">
        <f t="shared" ref="D144:D153" si="85">B144*(1-10%)</f>
        <v>630</v>
      </c>
      <c r="E144" s="326"/>
      <c r="F144" s="258">
        <f t="shared" ref="F144:F153" si="86">E144*B144</f>
        <v>0</v>
      </c>
      <c r="G144" s="258">
        <f t="shared" ref="G144:G153" si="87">B144*E144*(1-5%)</f>
        <v>0</v>
      </c>
      <c r="H144" s="258">
        <f t="shared" ref="H144:H153" si="88">B144*E144*(1-10%)</f>
        <v>0</v>
      </c>
      <c r="I144" s="258">
        <f t="shared" ref="I144:I153" si="89">B144*E144*(1-15%)</f>
        <v>0</v>
      </c>
      <c r="J144" s="272">
        <f t="shared" ref="J144:J153" si="90">B144*E144*(1-20%)</f>
        <v>0</v>
      </c>
    </row>
    <row r="145" spans="1:10" s="3" customFormat="1" ht="25.05" customHeight="1">
      <c r="A145" s="180" t="s">
        <v>132</v>
      </c>
      <c r="B145" s="220">
        <v>1900</v>
      </c>
      <c r="C145" s="77">
        <f t="shared" si="84"/>
        <v>1805</v>
      </c>
      <c r="D145" s="77">
        <f t="shared" si="85"/>
        <v>1710</v>
      </c>
      <c r="E145" s="326"/>
      <c r="F145" s="258">
        <f t="shared" si="86"/>
        <v>0</v>
      </c>
      <c r="G145" s="258">
        <f t="shared" si="87"/>
        <v>0</v>
      </c>
      <c r="H145" s="258">
        <f t="shared" si="88"/>
        <v>0</v>
      </c>
      <c r="I145" s="258">
        <f t="shared" si="89"/>
        <v>0</v>
      </c>
      <c r="J145" s="272">
        <f t="shared" si="90"/>
        <v>0</v>
      </c>
    </row>
    <row r="146" spans="1:10" s="3" customFormat="1" ht="25.05" customHeight="1">
      <c r="A146" s="180" t="s">
        <v>133</v>
      </c>
      <c r="B146" s="220">
        <v>2400</v>
      </c>
      <c r="C146" s="77">
        <f t="shared" si="84"/>
        <v>2280</v>
      </c>
      <c r="D146" s="77">
        <f t="shared" si="85"/>
        <v>2160</v>
      </c>
      <c r="E146" s="326"/>
      <c r="F146" s="258">
        <f t="shared" si="86"/>
        <v>0</v>
      </c>
      <c r="G146" s="258">
        <f t="shared" si="87"/>
        <v>0</v>
      </c>
      <c r="H146" s="258">
        <f t="shared" si="88"/>
        <v>0</v>
      </c>
      <c r="I146" s="258">
        <f t="shared" si="89"/>
        <v>0</v>
      </c>
      <c r="J146" s="272">
        <f t="shared" si="90"/>
        <v>0</v>
      </c>
    </row>
    <row r="147" spans="1:10" s="3" customFormat="1" ht="25.05" customHeight="1">
      <c r="A147" s="180" t="s">
        <v>130</v>
      </c>
      <c r="B147" s="220">
        <v>1000</v>
      </c>
      <c r="C147" s="77">
        <f t="shared" si="84"/>
        <v>950</v>
      </c>
      <c r="D147" s="77">
        <f t="shared" si="85"/>
        <v>900</v>
      </c>
      <c r="E147" s="326"/>
      <c r="F147" s="258">
        <f t="shared" si="86"/>
        <v>0</v>
      </c>
      <c r="G147" s="258">
        <f t="shared" si="87"/>
        <v>0</v>
      </c>
      <c r="H147" s="258">
        <f t="shared" si="88"/>
        <v>0</v>
      </c>
      <c r="I147" s="258">
        <f t="shared" si="89"/>
        <v>0</v>
      </c>
      <c r="J147" s="272">
        <f t="shared" si="90"/>
        <v>0</v>
      </c>
    </row>
    <row r="148" spans="1:10" s="3" customFormat="1" ht="25.05" customHeight="1">
      <c r="A148" s="180" t="s">
        <v>134</v>
      </c>
      <c r="B148" s="220">
        <v>5500</v>
      </c>
      <c r="C148" s="77">
        <f t="shared" si="84"/>
        <v>5225</v>
      </c>
      <c r="D148" s="77">
        <f t="shared" si="85"/>
        <v>4950</v>
      </c>
      <c r="E148" s="326"/>
      <c r="F148" s="258">
        <f t="shared" si="86"/>
        <v>0</v>
      </c>
      <c r="G148" s="258">
        <f t="shared" si="87"/>
        <v>0</v>
      </c>
      <c r="H148" s="258">
        <f t="shared" si="88"/>
        <v>0</v>
      </c>
      <c r="I148" s="258">
        <f t="shared" si="89"/>
        <v>0</v>
      </c>
      <c r="J148" s="272">
        <f t="shared" si="90"/>
        <v>0</v>
      </c>
    </row>
    <row r="149" spans="1:10" s="3" customFormat="1" ht="25.05" customHeight="1">
      <c r="A149" s="180" t="s">
        <v>135</v>
      </c>
      <c r="B149" s="220">
        <v>6000</v>
      </c>
      <c r="C149" s="77">
        <f t="shared" si="84"/>
        <v>5700</v>
      </c>
      <c r="D149" s="77">
        <f t="shared" si="85"/>
        <v>5400</v>
      </c>
      <c r="E149" s="326"/>
      <c r="F149" s="258">
        <f t="shared" si="86"/>
        <v>0</v>
      </c>
      <c r="G149" s="258">
        <f t="shared" si="87"/>
        <v>0</v>
      </c>
      <c r="H149" s="258">
        <f t="shared" si="88"/>
        <v>0</v>
      </c>
      <c r="I149" s="258">
        <f t="shared" si="89"/>
        <v>0</v>
      </c>
      <c r="J149" s="272">
        <f t="shared" si="90"/>
        <v>0</v>
      </c>
    </row>
    <row r="150" spans="1:10" s="3" customFormat="1" ht="25.05" customHeight="1">
      <c r="A150" s="180" t="s">
        <v>136</v>
      </c>
      <c r="B150" s="220">
        <v>9500</v>
      </c>
      <c r="C150" s="77">
        <f t="shared" si="84"/>
        <v>9025</v>
      </c>
      <c r="D150" s="77">
        <f t="shared" si="85"/>
        <v>8550</v>
      </c>
      <c r="E150" s="326"/>
      <c r="F150" s="258">
        <f t="shared" si="86"/>
        <v>0</v>
      </c>
      <c r="G150" s="258">
        <f t="shared" si="87"/>
        <v>0</v>
      </c>
      <c r="H150" s="258">
        <f t="shared" si="88"/>
        <v>0</v>
      </c>
      <c r="I150" s="258">
        <f t="shared" si="89"/>
        <v>0</v>
      </c>
      <c r="J150" s="272">
        <f t="shared" si="90"/>
        <v>0</v>
      </c>
    </row>
    <row r="151" spans="1:10" s="3" customFormat="1" ht="25.05" customHeight="1">
      <c r="A151" s="180" t="s">
        <v>137</v>
      </c>
      <c r="B151" s="220">
        <v>2000</v>
      </c>
      <c r="C151" s="77">
        <f t="shared" si="84"/>
        <v>1900</v>
      </c>
      <c r="D151" s="77">
        <f t="shared" si="85"/>
        <v>1800</v>
      </c>
      <c r="E151" s="326"/>
      <c r="F151" s="258">
        <f t="shared" si="86"/>
        <v>0</v>
      </c>
      <c r="G151" s="258">
        <f t="shared" si="87"/>
        <v>0</v>
      </c>
      <c r="H151" s="258">
        <f t="shared" si="88"/>
        <v>0</v>
      </c>
      <c r="I151" s="258">
        <f t="shared" si="89"/>
        <v>0</v>
      </c>
      <c r="J151" s="272">
        <f t="shared" si="90"/>
        <v>0</v>
      </c>
    </row>
    <row r="152" spans="1:10" s="3" customFormat="1" ht="25.05" customHeight="1">
      <c r="A152" s="180" t="s">
        <v>138</v>
      </c>
      <c r="B152" s="220">
        <v>9000</v>
      </c>
      <c r="C152" s="77">
        <f t="shared" si="84"/>
        <v>8550</v>
      </c>
      <c r="D152" s="77">
        <f t="shared" si="85"/>
        <v>8100</v>
      </c>
      <c r="E152" s="326"/>
      <c r="F152" s="258">
        <f t="shared" si="86"/>
        <v>0</v>
      </c>
      <c r="G152" s="258">
        <f t="shared" si="87"/>
        <v>0</v>
      </c>
      <c r="H152" s="258">
        <f t="shared" si="88"/>
        <v>0</v>
      </c>
      <c r="I152" s="258">
        <f t="shared" si="89"/>
        <v>0</v>
      </c>
      <c r="J152" s="272">
        <f t="shared" si="90"/>
        <v>0</v>
      </c>
    </row>
    <row r="153" spans="1:10" s="3" customFormat="1" ht="25.05" customHeight="1">
      <c r="A153" s="180" t="s">
        <v>139</v>
      </c>
      <c r="B153" s="220">
        <v>10000</v>
      </c>
      <c r="C153" s="77">
        <f t="shared" si="84"/>
        <v>9500</v>
      </c>
      <c r="D153" s="77">
        <f t="shared" si="85"/>
        <v>9000</v>
      </c>
      <c r="E153" s="326"/>
      <c r="F153" s="258">
        <f t="shared" si="86"/>
        <v>0</v>
      </c>
      <c r="G153" s="258">
        <f t="shared" si="87"/>
        <v>0</v>
      </c>
      <c r="H153" s="258">
        <f t="shared" si="88"/>
        <v>0</v>
      </c>
      <c r="I153" s="258">
        <f t="shared" si="89"/>
        <v>0</v>
      </c>
      <c r="J153" s="272">
        <f t="shared" si="90"/>
        <v>0</v>
      </c>
    </row>
    <row r="154" spans="1:10" s="3" customFormat="1" ht="40.049999999999997" customHeight="1">
      <c r="A154" s="533" t="s">
        <v>216</v>
      </c>
      <c r="B154" s="534"/>
      <c r="C154" s="534"/>
      <c r="D154" s="534"/>
      <c r="E154" s="534"/>
      <c r="F154" s="534"/>
      <c r="G154" s="534"/>
      <c r="H154" s="534"/>
      <c r="I154" s="534"/>
      <c r="J154" s="535"/>
    </row>
    <row r="155" spans="1:10" s="3" customFormat="1" ht="25.05" customHeight="1">
      <c r="A155" s="283"/>
      <c r="B155" s="262" t="s">
        <v>496</v>
      </c>
      <c r="C155" s="78" t="s">
        <v>5</v>
      </c>
      <c r="D155" s="78" t="s">
        <v>6</v>
      </c>
      <c r="E155" s="329" t="s">
        <v>552</v>
      </c>
      <c r="F155" s="260" t="s">
        <v>496</v>
      </c>
      <c r="G155" s="260" t="s">
        <v>5</v>
      </c>
      <c r="H155" s="270" t="s">
        <v>566</v>
      </c>
      <c r="I155" s="260" t="s">
        <v>7</v>
      </c>
      <c r="J155" s="270" t="s">
        <v>568</v>
      </c>
    </row>
    <row r="156" spans="1:10" s="3" customFormat="1" ht="25.05" customHeight="1">
      <c r="A156" s="180" t="s">
        <v>94</v>
      </c>
      <c r="B156" s="220">
        <v>1100</v>
      </c>
      <c r="C156" s="77">
        <f t="shared" ref="C156:C171" si="91">B156*(1-5%)</f>
        <v>1045</v>
      </c>
      <c r="D156" s="77">
        <f t="shared" ref="D156:D171" si="92">B156*(1-10%)</f>
        <v>990</v>
      </c>
      <c r="E156" s="326"/>
      <c r="F156" s="258">
        <f t="shared" ref="F156:F171" si="93">E156*B156</f>
        <v>0</v>
      </c>
      <c r="G156" s="258">
        <f t="shared" ref="G156:G171" si="94">B156*E156*(1-5%)</f>
        <v>0</v>
      </c>
      <c r="H156" s="258">
        <f t="shared" ref="H156:H171" si="95">B156*E156*(1-10%)</f>
        <v>0</v>
      </c>
      <c r="I156" s="258">
        <f t="shared" ref="I156:I171" si="96">B156*E156*(1-15%)</f>
        <v>0</v>
      </c>
      <c r="J156" s="272">
        <f t="shared" ref="J156:J171" si="97">B156*E156*(1-20%)</f>
        <v>0</v>
      </c>
    </row>
    <row r="157" spans="1:10" s="3" customFormat="1" ht="25.05" customHeight="1">
      <c r="A157" s="180" t="s">
        <v>95</v>
      </c>
      <c r="B157" s="220">
        <v>5500</v>
      </c>
      <c r="C157" s="77">
        <f t="shared" si="91"/>
        <v>5225</v>
      </c>
      <c r="D157" s="77">
        <f t="shared" si="92"/>
        <v>4950</v>
      </c>
      <c r="E157" s="326"/>
      <c r="F157" s="258">
        <f t="shared" si="93"/>
        <v>0</v>
      </c>
      <c r="G157" s="258">
        <f t="shared" si="94"/>
        <v>0</v>
      </c>
      <c r="H157" s="258">
        <f t="shared" si="95"/>
        <v>0</v>
      </c>
      <c r="I157" s="258">
        <f t="shared" si="96"/>
        <v>0</v>
      </c>
      <c r="J157" s="272">
        <f t="shared" si="97"/>
        <v>0</v>
      </c>
    </row>
    <row r="158" spans="1:10" s="3" customFormat="1" ht="25.05" customHeight="1">
      <c r="A158" s="180" t="s">
        <v>96</v>
      </c>
      <c r="B158" s="220">
        <v>5500</v>
      </c>
      <c r="C158" s="77">
        <f t="shared" si="91"/>
        <v>5225</v>
      </c>
      <c r="D158" s="77">
        <f t="shared" si="92"/>
        <v>4950</v>
      </c>
      <c r="E158" s="326"/>
      <c r="F158" s="258">
        <f t="shared" si="93"/>
        <v>0</v>
      </c>
      <c r="G158" s="258">
        <f t="shared" si="94"/>
        <v>0</v>
      </c>
      <c r="H158" s="258">
        <f t="shared" si="95"/>
        <v>0</v>
      </c>
      <c r="I158" s="258">
        <f t="shared" si="96"/>
        <v>0</v>
      </c>
      <c r="J158" s="272">
        <f t="shared" si="97"/>
        <v>0</v>
      </c>
    </row>
    <row r="159" spans="1:10" s="3" customFormat="1" ht="25.05" customHeight="1">
      <c r="A159" s="180" t="s">
        <v>97</v>
      </c>
      <c r="B159" s="220">
        <v>2100</v>
      </c>
      <c r="C159" s="77">
        <f t="shared" si="91"/>
        <v>1995</v>
      </c>
      <c r="D159" s="77">
        <f t="shared" si="92"/>
        <v>1890</v>
      </c>
      <c r="E159" s="326"/>
      <c r="F159" s="258">
        <f t="shared" si="93"/>
        <v>0</v>
      </c>
      <c r="G159" s="258">
        <f t="shared" si="94"/>
        <v>0</v>
      </c>
      <c r="H159" s="258">
        <f t="shared" si="95"/>
        <v>0</v>
      </c>
      <c r="I159" s="258">
        <f t="shared" si="96"/>
        <v>0</v>
      </c>
      <c r="J159" s="272">
        <f t="shared" si="97"/>
        <v>0</v>
      </c>
    </row>
    <row r="160" spans="1:10" s="3" customFormat="1" ht="25.05" customHeight="1">
      <c r="A160" s="180" t="s">
        <v>98</v>
      </c>
      <c r="B160" s="220">
        <v>9000</v>
      </c>
      <c r="C160" s="77">
        <f t="shared" si="91"/>
        <v>8550</v>
      </c>
      <c r="D160" s="77">
        <f t="shared" si="92"/>
        <v>8100</v>
      </c>
      <c r="E160" s="326"/>
      <c r="F160" s="258">
        <f t="shared" si="93"/>
        <v>0</v>
      </c>
      <c r="G160" s="258">
        <f t="shared" si="94"/>
        <v>0</v>
      </c>
      <c r="H160" s="258">
        <f t="shared" si="95"/>
        <v>0</v>
      </c>
      <c r="I160" s="258">
        <f t="shared" si="96"/>
        <v>0</v>
      </c>
      <c r="J160" s="272">
        <f t="shared" si="97"/>
        <v>0</v>
      </c>
    </row>
    <row r="161" spans="1:10" s="3" customFormat="1" ht="25.05" customHeight="1">
      <c r="A161" s="180" t="s">
        <v>99</v>
      </c>
      <c r="B161" s="220">
        <v>9000</v>
      </c>
      <c r="C161" s="77">
        <f t="shared" si="91"/>
        <v>8550</v>
      </c>
      <c r="D161" s="77">
        <f t="shared" si="92"/>
        <v>8100</v>
      </c>
      <c r="E161" s="326"/>
      <c r="F161" s="258">
        <f t="shared" si="93"/>
        <v>0</v>
      </c>
      <c r="G161" s="258">
        <f t="shared" si="94"/>
        <v>0</v>
      </c>
      <c r="H161" s="258">
        <f t="shared" si="95"/>
        <v>0</v>
      </c>
      <c r="I161" s="258">
        <f t="shared" si="96"/>
        <v>0</v>
      </c>
      <c r="J161" s="272">
        <f t="shared" si="97"/>
        <v>0</v>
      </c>
    </row>
    <row r="162" spans="1:10" s="3" customFormat="1" ht="25.05" customHeight="1">
      <c r="A162" s="180" t="s">
        <v>258</v>
      </c>
      <c r="B162" s="220">
        <v>9000</v>
      </c>
      <c r="C162" s="77">
        <f t="shared" si="91"/>
        <v>8550</v>
      </c>
      <c r="D162" s="77">
        <f t="shared" si="92"/>
        <v>8100</v>
      </c>
      <c r="E162" s="326"/>
      <c r="F162" s="258">
        <f t="shared" si="93"/>
        <v>0</v>
      </c>
      <c r="G162" s="258">
        <f t="shared" si="94"/>
        <v>0</v>
      </c>
      <c r="H162" s="258">
        <f t="shared" si="95"/>
        <v>0</v>
      </c>
      <c r="I162" s="258">
        <f t="shared" si="96"/>
        <v>0</v>
      </c>
      <c r="J162" s="272">
        <f t="shared" si="97"/>
        <v>0</v>
      </c>
    </row>
    <row r="163" spans="1:10" s="3" customFormat="1" ht="25.05" customHeight="1">
      <c r="A163" s="180" t="s">
        <v>100</v>
      </c>
      <c r="B163" s="220">
        <v>6500</v>
      </c>
      <c r="C163" s="77">
        <f t="shared" si="91"/>
        <v>6175</v>
      </c>
      <c r="D163" s="77">
        <f t="shared" si="92"/>
        <v>5850</v>
      </c>
      <c r="E163" s="326"/>
      <c r="F163" s="258">
        <f t="shared" si="93"/>
        <v>0</v>
      </c>
      <c r="G163" s="258">
        <f t="shared" si="94"/>
        <v>0</v>
      </c>
      <c r="H163" s="258">
        <f t="shared" si="95"/>
        <v>0</v>
      </c>
      <c r="I163" s="258">
        <f t="shared" si="96"/>
        <v>0</v>
      </c>
      <c r="J163" s="272">
        <f t="shared" si="97"/>
        <v>0</v>
      </c>
    </row>
    <row r="164" spans="1:10" s="3" customFormat="1" ht="25.05" customHeight="1">
      <c r="A164" s="180" t="s">
        <v>101</v>
      </c>
      <c r="B164" s="220">
        <v>6500</v>
      </c>
      <c r="C164" s="77">
        <f t="shared" si="91"/>
        <v>6175</v>
      </c>
      <c r="D164" s="77">
        <f t="shared" si="92"/>
        <v>5850</v>
      </c>
      <c r="E164" s="326"/>
      <c r="F164" s="258">
        <f t="shared" si="93"/>
        <v>0</v>
      </c>
      <c r="G164" s="258">
        <f t="shared" si="94"/>
        <v>0</v>
      </c>
      <c r="H164" s="258">
        <f t="shared" si="95"/>
        <v>0</v>
      </c>
      <c r="I164" s="258">
        <f t="shared" si="96"/>
        <v>0</v>
      </c>
      <c r="J164" s="272">
        <f t="shared" si="97"/>
        <v>0</v>
      </c>
    </row>
    <row r="165" spans="1:10" s="3" customFormat="1" ht="25.05" customHeight="1">
      <c r="A165" s="180" t="s">
        <v>102</v>
      </c>
      <c r="B165" s="220">
        <v>10000</v>
      </c>
      <c r="C165" s="77">
        <f t="shared" si="91"/>
        <v>9500</v>
      </c>
      <c r="D165" s="77">
        <f t="shared" si="92"/>
        <v>9000</v>
      </c>
      <c r="E165" s="326"/>
      <c r="F165" s="258">
        <f t="shared" si="93"/>
        <v>0</v>
      </c>
      <c r="G165" s="258">
        <f t="shared" si="94"/>
        <v>0</v>
      </c>
      <c r="H165" s="258">
        <f t="shared" si="95"/>
        <v>0</v>
      </c>
      <c r="I165" s="258">
        <f t="shared" si="96"/>
        <v>0</v>
      </c>
      <c r="J165" s="272">
        <f t="shared" si="97"/>
        <v>0</v>
      </c>
    </row>
    <row r="166" spans="1:10" s="3" customFormat="1" ht="25.05" customHeight="1">
      <c r="A166" s="180" t="s">
        <v>103</v>
      </c>
      <c r="B166" s="220">
        <v>10000</v>
      </c>
      <c r="C166" s="77">
        <f t="shared" si="91"/>
        <v>9500</v>
      </c>
      <c r="D166" s="77">
        <f t="shared" si="92"/>
        <v>9000</v>
      </c>
      <c r="E166" s="326"/>
      <c r="F166" s="258">
        <f t="shared" si="93"/>
        <v>0</v>
      </c>
      <c r="G166" s="258">
        <f t="shared" si="94"/>
        <v>0</v>
      </c>
      <c r="H166" s="258">
        <f t="shared" si="95"/>
        <v>0</v>
      </c>
      <c r="I166" s="258">
        <f t="shared" si="96"/>
        <v>0</v>
      </c>
      <c r="J166" s="272">
        <f t="shared" si="97"/>
        <v>0</v>
      </c>
    </row>
    <row r="167" spans="1:10" s="3" customFormat="1" ht="25.05" customHeight="1">
      <c r="A167" s="180" t="s">
        <v>104</v>
      </c>
      <c r="B167" s="220">
        <v>700</v>
      </c>
      <c r="C167" s="77">
        <f t="shared" si="91"/>
        <v>665</v>
      </c>
      <c r="D167" s="77">
        <f t="shared" si="92"/>
        <v>630</v>
      </c>
      <c r="E167" s="326"/>
      <c r="F167" s="258">
        <f t="shared" si="93"/>
        <v>0</v>
      </c>
      <c r="G167" s="258">
        <f t="shared" si="94"/>
        <v>0</v>
      </c>
      <c r="H167" s="258">
        <f t="shared" si="95"/>
        <v>0</v>
      </c>
      <c r="I167" s="258">
        <f t="shared" si="96"/>
        <v>0</v>
      </c>
      <c r="J167" s="272">
        <f t="shared" si="97"/>
        <v>0</v>
      </c>
    </row>
    <row r="168" spans="1:10" s="3" customFormat="1" ht="25.05" customHeight="1">
      <c r="A168" s="180" t="s">
        <v>105</v>
      </c>
      <c r="B168" s="220">
        <v>1900</v>
      </c>
      <c r="C168" s="77">
        <f t="shared" si="91"/>
        <v>1805</v>
      </c>
      <c r="D168" s="77">
        <f t="shared" si="92"/>
        <v>1710</v>
      </c>
      <c r="E168" s="326"/>
      <c r="F168" s="258">
        <f t="shared" si="93"/>
        <v>0</v>
      </c>
      <c r="G168" s="258">
        <f t="shared" si="94"/>
        <v>0</v>
      </c>
      <c r="H168" s="258">
        <f t="shared" si="95"/>
        <v>0</v>
      </c>
      <c r="I168" s="258">
        <f t="shared" si="96"/>
        <v>0</v>
      </c>
      <c r="J168" s="272">
        <f t="shared" si="97"/>
        <v>0</v>
      </c>
    </row>
    <row r="169" spans="1:10" s="3" customFormat="1" ht="25.05" customHeight="1">
      <c r="A169" s="180" t="s">
        <v>106</v>
      </c>
      <c r="B169" s="220">
        <v>1900</v>
      </c>
      <c r="C169" s="77">
        <f t="shared" si="91"/>
        <v>1805</v>
      </c>
      <c r="D169" s="77">
        <f t="shared" si="92"/>
        <v>1710</v>
      </c>
      <c r="E169" s="326"/>
      <c r="F169" s="258">
        <f t="shared" si="93"/>
        <v>0</v>
      </c>
      <c r="G169" s="258">
        <f t="shared" si="94"/>
        <v>0</v>
      </c>
      <c r="H169" s="258">
        <f t="shared" si="95"/>
        <v>0</v>
      </c>
      <c r="I169" s="258">
        <f t="shared" si="96"/>
        <v>0</v>
      </c>
      <c r="J169" s="272">
        <f t="shared" si="97"/>
        <v>0</v>
      </c>
    </row>
    <row r="170" spans="1:10" s="3" customFormat="1" ht="25.05" customHeight="1">
      <c r="A170" s="180" t="s">
        <v>107</v>
      </c>
      <c r="B170" s="220">
        <v>2400</v>
      </c>
      <c r="C170" s="77">
        <f t="shared" si="91"/>
        <v>2280</v>
      </c>
      <c r="D170" s="77">
        <f t="shared" si="92"/>
        <v>2160</v>
      </c>
      <c r="E170" s="326"/>
      <c r="F170" s="258">
        <f t="shared" si="93"/>
        <v>0</v>
      </c>
      <c r="G170" s="258">
        <f t="shared" si="94"/>
        <v>0</v>
      </c>
      <c r="H170" s="258">
        <f t="shared" si="95"/>
        <v>0</v>
      </c>
      <c r="I170" s="258">
        <f t="shared" si="96"/>
        <v>0</v>
      </c>
      <c r="J170" s="272">
        <f t="shared" si="97"/>
        <v>0</v>
      </c>
    </row>
    <row r="171" spans="1:10" s="3" customFormat="1" ht="25.05" customHeight="1">
      <c r="A171" s="180" t="s">
        <v>108</v>
      </c>
      <c r="B171" s="220">
        <v>2400</v>
      </c>
      <c r="C171" s="77">
        <f t="shared" si="91"/>
        <v>2280</v>
      </c>
      <c r="D171" s="77">
        <f t="shared" si="92"/>
        <v>2160</v>
      </c>
      <c r="E171" s="326"/>
      <c r="F171" s="258">
        <f t="shared" si="93"/>
        <v>0</v>
      </c>
      <c r="G171" s="258">
        <f t="shared" si="94"/>
        <v>0</v>
      </c>
      <c r="H171" s="258">
        <f t="shared" si="95"/>
        <v>0</v>
      </c>
      <c r="I171" s="258">
        <f t="shared" si="96"/>
        <v>0</v>
      </c>
      <c r="J171" s="272">
        <f t="shared" si="97"/>
        <v>0</v>
      </c>
    </row>
    <row r="172" spans="1:10" s="3" customFormat="1" ht="37.950000000000003" customHeight="1">
      <c r="A172" s="533" t="s">
        <v>259</v>
      </c>
      <c r="B172" s="534"/>
      <c r="C172" s="534"/>
      <c r="D172" s="534"/>
      <c r="E172" s="534"/>
      <c r="F172" s="534"/>
      <c r="G172" s="534"/>
      <c r="H172" s="534"/>
      <c r="I172" s="534"/>
      <c r="J172" s="535"/>
    </row>
    <row r="173" spans="1:10" s="3" customFormat="1" ht="25.05" customHeight="1">
      <c r="A173" s="283"/>
      <c r="B173" s="262" t="s">
        <v>496</v>
      </c>
      <c r="C173" s="78" t="s">
        <v>5</v>
      </c>
      <c r="D173" s="78" t="s">
        <v>6</v>
      </c>
      <c r="E173" s="329" t="s">
        <v>552</v>
      </c>
      <c r="F173" s="260" t="s">
        <v>496</v>
      </c>
      <c r="G173" s="260" t="s">
        <v>5</v>
      </c>
      <c r="H173" s="270" t="s">
        <v>566</v>
      </c>
      <c r="I173" s="260" t="s">
        <v>7</v>
      </c>
      <c r="J173" s="270" t="s">
        <v>568</v>
      </c>
    </row>
    <row r="174" spans="1:10" s="3" customFormat="1" ht="25.05" customHeight="1">
      <c r="A174" s="187" t="s">
        <v>260</v>
      </c>
      <c r="B174" s="220">
        <v>700</v>
      </c>
      <c r="C174" s="77">
        <f t="shared" ref="C174:C183" si="98">B174*(1-5%)</f>
        <v>665</v>
      </c>
      <c r="D174" s="77">
        <f t="shared" ref="D174:D183" si="99">B174*(1-10%)</f>
        <v>630</v>
      </c>
      <c r="E174" s="326"/>
      <c r="F174" s="258">
        <f t="shared" ref="F174:F183" si="100">E174*B174</f>
        <v>0</v>
      </c>
      <c r="G174" s="258">
        <f t="shared" ref="G174:G183" si="101">B174*E174*(1-5%)</f>
        <v>0</v>
      </c>
      <c r="H174" s="258">
        <f t="shared" ref="H174:H183" si="102">B174*E174*(1-10%)</f>
        <v>0</v>
      </c>
      <c r="I174" s="258">
        <f t="shared" ref="I174:I183" si="103">B174*E174*(1-15%)</f>
        <v>0</v>
      </c>
      <c r="J174" s="272">
        <f t="shared" ref="J174:J183" si="104">B174*E174*(1-20%)</f>
        <v>0</v>
      </c>
    </row>
    <row r="175" spans="1:10" s="3" customFormat="1" ht="25.05" customHeight="1">
      <c r="A175" s="180" t="s">
        <v>261</v>
      </c>
      <c r="B175" s="220">
        <v>1600</v>
      </c>
      <c r="C175" s="77">
        <f t="shared" si="98"/>
        <v>1520</v>
      </c>
      <c r="D175" s="77">
        <f t="shared" si="99"/>
        <v>1440</v>
      </c>
      <c r="E175" s="326"/>
      <c r="F175" s="258">
        <f t="shared" si="100"/>
        <v>0</v>
      </c>
      <c r="G175" s="258">
        <f t="shared" si="101"/>
        <v>0</v>
      </c>
      <c r="H175" s="258">
        <f t="shared" si="102"/>
        <v>0</v>
      </c>
      <c r="I175" s="258">
        <f t="shared" si="103"/>
        <v>0</v>
      </c>
      <c r="J175" s="272">
        <f t="shared" si="104"/>
        <v>0</v>
      </c>
    </row>
    <row r="176" spans="1:10" s="3" customFormat="1" ht="25.05" customHeight="1">
      <c r="A176" s="180" t="s">
        <v>262</v>
      </c>
      <c r="B176" s="220">
        <v>2100</v>
      </c>
      <c r="C176" s="77">
        <f t="shared" si="98"/>
        <v>1995</v>
      </c>
      <c r="D176" s="77">
        <f t="shared" si="99"/>
        <v>1890</v>
      </c>
      <c r="E176" s="326"/>
      <c r="F176" s="258">
        <f t="shared" si="100"/>
        <v>0</v>
      </c>
      <c r="G176" s="258">
        <f t="shared" si="101"/>
        <v>0</v>
      </c>
      <c r="H176" s="258">
        <f t="shared" si="102"/>
        <v>0</v>
      </c>
      <c r="I176" s="258">
        <f t="shared" si="103"/>
        <v>0</v>
      </c>
      <c r="J176" s="272">
        <f t="shared" si="104"/>
        <v>0</v>
      </c>
    </row>
    <row r="177" spans="1:10" s="3" customFormat="1" ht="25.05" customHeight="1">
      <c r="A177" s="187" t="s">
        <v>263</v>
      </c>
      <c r="B177" s="220">
        <v>1100</v>
      </c>
      <c r="C177" s="77">
        <f t="shared" si="98"/>
        <v>1045</v>
      </c>
      <c r="D177" s="77">
        <f t="shared" si="99"/>
        <v>990</v>
      </c>
      <c r="E177" s="326"/>
      <c r="F177" s="258">
        <f t="shared" si="100"/>
        <v>0</v>
      </c>
      <c r="G177" s="258">
        <f t="shared" si="101"/>
        <v>0</v>
      </c>
      <c r="H177" s="258">
        <f t="shared" si="102"/>
        <v>0</v>
      </c>
      <c r="I177" s="258">
        <f t="shared" si="103"/>
        <v>0</v>
      </c>
      <c r="J177" s="272">
        <f t="shared" si="104"/>
        <v>0</v>
      </c>
    </row>
    <row r="178" spans="1:10" s="3" customFormat="1" ht="25.05" customHeight="1">
      <c r="A178" s="180" t="s">
        <v>264</v>
      </c>
      <c r="B178" s="220">
        <v>5300</v>
      </c>
      <c r="C178" s="77">
        <f t="shared" si="98"/>
        <v>5035</v>
      </c>
      <c r="D178" s="77">
        <f t="shared" si="99"/>
        <v>4770</v>
      </c>
      <c r="E178" s="326"/>
      <c r="F178" s="258">
        <f t="shared" si="100"/>
        <v>0</v>
      </c>
      <c r="G178" s="258">
        <f t="shared" si="101"/>
        <v>0</v>
      </c>
      <c r="H178" s="258">
        <f t="shared" si="102"/>
        <v>0</v>
      </c>
      <c r="I178" s="258">
        <f t="shared" si="103"/>
        <v>0</v>
      </c>
      <c r="J178" s="272">
        <f t="shared" si="104"/>
        <v>0</v>
      </c>
    </row>
    <row r="179" spans="1:10" s="3" customFormat="1" ht="25.05" customHeight="1">
      <c r="A179" s="180" t="s">
        <v>265</v>
      </c>
      <c r="B179" s="220">
        <v>6000</v>
      </c>
      <c r="C179" s="77">
        <f t="shared" si="98"/>
        <v>5700</v>
      </c>
      <c r="D179" s="77">
        <f t="shared" si="99"/>
        <v>5400</v>
      </c>
      <c r="E179" s="326"/>
      <c r="F179" s="258">
        <f t="shared" si="100"/>
        <v>0</v>
      </c>
      <c r="G179" s="258">
        <f t="shared" si="101"/>
        <v>0</v>
      </c>
      <c r="H179" s="258">
        <f t="shared" si="102"/>
        <v>0</v>
      </c>
      <c r="I179" s="258">
        <f t="shared" si="103"/>
        <v>0</v>
      </c>
      <c r="J179" s="272">
        <f t="shared" si="104"/>
        <v>0</v>
      </c>
    </row>
    <row r="180" spans="1:10" s="3" customFormat="1" ht="25.05" customHeight="1">
      <c r="A180" s="180" t="s">
        <v>266</v>
      </c>
      <c r="B180" s="220">
        <v>10300</v>
      </c>
      <c r="C180" s="77">
        <f t="shared" si="98"/>
        <v>9785</v>
      </c>
      <c r="D180" s="77">
        <f t="shared" si="99"/>
        <v>9270</v>
      </c>
      <c r="E180" s="326"/>
      <c r="F180" s="258">
        <f t="shared" si="100"/>
        <v>0</v>
      </c>
      <c r="G180" s="258">
        <f t="shared" si="101"/>
        <v>0</v>
      </c>
      <c r="H180" s="258">
        <f t="shared" si="102"/>
        <v>0</v>
      </c>
      <c r="I180" s="258">
        <f t="shared" si="103"/>
        <v>0</v>
      </c>
      <c r="J180" s="272">
        <f t="shared" si="104"/>
        <v>0</v>
      </c>
    </row>
    <row r="181" spans="1:10" s="3" customFormat="1" ht="25.05" customHeight="1">
      <c r="A181" s="187" t="s">
        <v>267</v>
      </c>
      <c r="B181" s="220">
        <v>2100</v>
      </c>
      <c r="C181" s="77">
        <f t="shared" si="98"/>
        <v>1995</v>
      </c>
      <c r="D181" s="77">
        <f t="shared" si="99"/>
        <v>1890</v>
      </c>
      <c r="E181" s="326"/>
      <c r="F181" s="258">
        <f t="shared" si="100"/>
        <v>0</v>
      </c>
      <c r="G181" s="258">
        <f t="shared" si="101"/>
        <v>0</v>
      </c>
      <c r="H181" s="258">
        <f t="shared" si="102"/>
        <v>0</v>
      </c>
      <c r="I181" s="258">
        <f t="shared" si="103"/>
        <v>0</v>
      </c>
      <c r="J181" s="272">
        <f t="shared" si="104"/>
        <v>0</v>
      </c>
    </row>
    <row r="182" spans="1:10" s="3" customFormat="1" ht="25.05" customHeight="1">
      <c r="A182" s="180" t="s">
        <v>268</v>
      </c>
      <c r="B182" s="220">
        <v>9600</v>
      </c>
      <c r="C182" s="77">
        <f t="shared" si="98"/>
        <v>9120</v>
      </c>
      <c r="D182" s="77">
        <f t="shared" si="99"/>
        <v>8640</v>
      </c>
      <c r="E182" s="326"/>
      <c r="F182" s="258">
        <f t="shared" si="100"/>
        <v>0</v>
      </c>
      <c r="G182" s="258">
        <f t="shared" si="101"/>
        <v>0</v>
      </c>
      <c r="H182" s="258">
        <f t="shared" si="102"/>
        <v>0</v>
      </c>
      <c r="I182" s="258">
        <f t="shared" si="103"/>
        <v>0</v>
      </c>
      <c r="J182" s="272">
        <f t="shared" si="104"/>
        <v>0</v>
      </c>
    </row>
    <row r="183" spans="1:10" s="3" customFormat="1" ht="25.05" customHeight="1">
      <c r="A183" s="180" t="s">
        <v>269</v>
      </c>
      <c r="B183" s="220">
        <v>10700</v>
      </c>
      <c r="C183" s="77">
        <f t="shared" si="98"/>
        <v>10165</v>
      </c>
      <c r="D183" s="77">
        <f t="shared" si="99"/>
        <v>9630</v>
      </c>
      <c r="E183" s="326"/>
      <c r="F183" s="258">
        <f t="shared" si="100"/>
        <v>0</v>
      </c>
      <c r="G183" s="258">
        <f t="shared" si="101"/>
        <v>0</v>
      </c>
      <c r="H183" s="258">
        <f t="shared" si="102"/>
        <v>0</v>
      </c>
      <c r="I183" s="258">
        <f t="shared" si="103"/>
        <v>0</v>
      </c>
      <c r="J183" s="272">
        <f t="shared" si="104"/>
        <v>0</v>
      </c>
    </row>
    <row r="184" spans="1:10" s="3" customFormat="1" ht="36" customHeight="1">
      <c r="A184" s="533" t="s">
        <v>270</v>
      </c>
      <c r="B184" s="534"/>
      <c r="C184" s="534"/>
      <c r="D184" s="534"/>
      <c r="E184" s="534"/>
      <c r="F184" s="534"/>
      <c r="G184" s="534"/>
      <c r="H184" s="534"/>
      <c r="I184" s="534"/>
      <c r="J184" s="535"/>
    </row>
    <row r="185" spans="1:10" s="3" customFormat="1" ht="25.05" customHeight="1">
      <c r="A185" s="283"/>
      <c r="B185" s="262" t="s">
        <v>496</v>
      </c>
      <c r="C185" s="78" t="s">
        <v>5</v>
      </c>
      <c r="D185" s="78" t="s">
        <v>6</v>
      </c>
      <c r="E185" s="329" t="s">
        <v>552</v>
      </c>
      <c r="F185" s="260" t="s">
        <v>496</v>
      </c>
      <c r="G185" s="260" t="s">
        <v>5</v>
      </c>
      <c r="H185" s="270" t="s">
        <v>566</v>
      </c>
      <c r="I185" s="260" t="s">
        <v>7</v>
      </c>
      <c r="J185" s="270" t="s">
        <v>568</v>
      </c>
    </row>
    <row r="186" spans="1:10" s="3" customFormat="1" ht="25.05" customHeight="1">
      <c r="A186" s="180" t="s">
        <v>271</v>
      </c>
      <c r="B186" s="220">
        <v>700</v>
      </c>
      <c r="C186" s="77">
        <f t="shared" ref="C186:C195" si="105">B186*(1-5%)</f>
        <v>665</v>
      </c>
      <c r="D186" s="77">
        <f t="shared" ref="D186:D195" si="106">B186*(1-10%)</f>
        <v>630</v>
      </c>
      <c r="E186" s="326"/>
      <c r="F186" s="258">
        <f t="shared" ref="F186:F195" si="107">E186*B186</f>
        <v>0</v>
      </c>
      <c r="G186" s="258">
        <f t="shared" ref="G186:G195" si="108">B186*E186*(1-5%)</f>
        <v>0</v>
      </c>
      <c r="H186" s="258">
        <f t="shared" ref="H186:H195" si="109">B186*E186*(1-10%)</f>
        <v>0</v>
      </c>
      <c r="I186" s="258">
        <f t="shared" ref="I186:I195" si="110">B186*E186*(1-15%)</f>
        <v>0</v>
      </c>
      <c r="J186" s="272">
        <f t="shared" ref="J186:J195" si="111">B186*E186*(1-20%)</f>
        <v>0</v>
      </c>
    </row>
    <row r="187" spans="1:10" s="3" customFormat="1" ht="25.05" customHeight="1">
      <c r="A187" s="180" t="s">
        <v>272</v>
      </c>
      <c r="B187" s="220">
        <v>1600</v>
      </c>
      <c r="C187" s="77">
        <f t="shared" si="105"/>
        <v>1520</v>
      </c>
      <c r="D187" s="77">
        <f t="shared" si="106"/>
        <v>1440</v>
      </c>
      <c r="E187" s="326"/>
      <c r="F187" s="258">
        <f t="shared" si="107"/>
        <v>0</v>
      </c>
      <c r="G187" s="258">
        <f t="shared" si="108"/>
        <v>0</v>
      </c>
      <c r="H187" s="258">
        <f t="shared" si="109"/>
        <v>0</v>
      </c>
      <c r="I187" s="258">
        <f t="shared" si="110"/>
        <v>0</v>
      </c>
      <c r="J187" s="272">
        <f t="shared" si="111"/>
        <v>0</v>
      </c>
    </row>
    <row r="188" spans="1:10" s="3" customFormat="1" ht="25.05" customHeight="1">
      <c r="A188" s="180" t="s">
        <v>273</v>
      </c>
      <c r="B188" s="220">
        <v>2100</v>
      </c>
      <c r="C188" s="77">
        <f t="shared" si="105"/>
        <v>1995</v>
      </c>
      <c r="D188" s="77">
        <f t="shared" si="106"/>
        <v>1890</v>
      </c>
      <c r="E188" s="326"/>
      <c r="F188" s="258">
        <f t="shared" si="107"/>
        <v>0</v>
      </c>
      <c r="G188" s="258">
        <f t="shared" si="108"/>
        <v>0</v>
      </c>
      <c r="H188" s="258">
        <f t="shared" si="109"/>
        <v>0</v>
      </c>
      <c r="I188" s="258">
        <f t="shared" si="110"/>
        <v>0</v>
      </c>
      <c r="J188" s="272">
        <f t="shared" si="111"/>
        <v>0</v>
      </c>
    </row>
    <row r="189" spans="1:10" s="3" customFormat="1" ht="25.05" customHeight="1">
      <c r="A189" s="180" t="s">
        <v>274</v>
      </c>
      <c r="B189" s="220">
        <v>1100</v>
      </c>
      <c r="C189" s="77">
        <f t="shared" si="105"/>
        <v>1045</v>
      </c>
      <c r="D189" s="77">
        <f t="shared" si="106"/>
        <v>990</v>
      </c>
      <c r="E189" s="326"/>
      <c r="F189" s="258">
        <f t="shared" si="107"/>
        <v>0</v>
      </c>
      <c r="G189" s="258">
        <f t="shared" si="108"/>
        <v>0</v>
      </c>
      <c r="H189" s="258">
        <f t="shared" si="109"/>
        <v>0</v>
      </c>
      <c r="I189" s="258">
        <f t="shared" si="110"/>
        <v>0</v>
      </c>
      <c r="J189" s="272">
        <f t="shared" si="111"/>
        <v>0</v>
      </c>
    </row>
    <row r="190" spans="1:10" s="3" customFormat="1" ht="25.05" customHeight="1">
      <c r="A190" s="180" t="s">
        <v>275</v>
      </c>
      <c r="B190" s="220">
        <v>5300</v>
      </c>
      <c r="C190" s="77">
        <f t="shared" si="105"/>
        <v>5035</v>
      </c>
      <c r="D190" s="77">
        <f t="shared" si="106"/>
        <v>4770</v>
      </c>
      <c r="E190" s="326"/>
      <c r="F190" s="258">
        <f t="shared" si="107"/>
        <v>0</v>
      </c>
      <c r="G190" s="258">
        <f t="shared" si="108"/>
        <v>0</v>
      </c>
      <c r="H190" s="258">
        <f t="shared" si="109"/>
        <v>0</v>
      </c>
      <c r="I190" s="258">
        <f t="shared" si="110"/>
        <v>0</v>
      </c>
      <c r="J190" s="272">
        <f t="shared" si="111"/>
        <v>0</v>
      </c>
    </row>
    <row r="191" spans="1:10" s="3" customFormat="1" ht="25.05" customHeight="1">
      <c r="A191" s="180" t="s">
        <v>276</v>
      </c>
      <c r="B191" s="220">
        <v>6000</v>
      </c>
      <c r="C191" s="77">
        <f t="shared" si="105"/>
        <v>5700</v>
      </c>
      <c r="D191" s="77">
        <f t="shared" si="106"/>
        <v>5400</v>
      </c>
      <c r="E191" s="326"/>
      <c r="F191" s="258">
        <f t="shared" si="107"/>
        <v>0</v>
      </c>
      <c r="G191" s="258">
        <f t="shared" si="108"/>
        <v>0</v>
      </c>
      <c r="H191" s="258">
        <f t="shared" si="109"/>
        <v>0</v>
      </c>
      <c r="I191" s="258">
        <f t="shared" si="110"/>
        <v>0</v>
      </c>
      <c r="J191" s="272">
        <f t="shared" si="111"/>
        <v>0</v>
      </c>
    </row>
    <row r="192" spans="1:10" s="3" customFormat="1" ht="25.05" customHeight="1">
      <c r="A192" s="180" t="s">
        <v>277</v>
      </c>
      <c r="B192" s="220">
        <v>10300</v>
      </c>
      <c r="C192" s="77">
        <f t="shared" si="105"/>
        <v>9785</v>
      </c>
      <c r="D192" s="77">
        <f t="shared" si="106"/>
        <v>9270</v>
      </c>
      <c r="E192" s="326"/>
      <c r="F192" s="258">
        <f t="shared" si="107"/>
        <v>0</v>
      </c>
      <c r="G192" s="258">
        <f t="shared" si="108"/>
        <v>0</v>
      </c>
      <c r="H192" s="258">
        <f t="shared" si="109"/>
        <v>0</v>
      </c>
      <c r="I192" s="258">
        <f t="shared" si="110"/>
        <v>0</v>
      </c>
      <c r="J192" s="272">
        <f t="shared" si="111"/>
        <v>0</v>
      </c>
    </row>
    <row r="193" spans="1:10" s="3" customFormat="1" ht="25.05" customHeight="1">
      <c r="A193" s="180" t="s">
        <v>278</v>
      </c>
      <c r="B193" s="220">
        <v>2100</v>
      </c>
      <c r="C193" s="77">
        <f t="shared" si="105"/>
        <v>1995</v>
      </c>
      <c r="D193" s="77">
        <f t="shared" si="106"/>
        <v>1890</v>
      </c>
      <c r="E193" s="326"/>
      <c r="F193" s="258">
        <f t="shared" si="107"/>
        <v>0</v>
      </c>
      <c r="G193" s="258">
        <f t="shared" si="108"/>
        <v>0</v>
      </c>
      <c r="H193" s="258">
        <f t="shared" si="109"/>
        <v>0</v>
      </c>
      <c r="I193" s="258">
        <f t="shared" si="110"/>
        <v>0</v>
      </c>
      <c r="J193" s="272">
        <f t="shared" si="111"/>
        <v>0</v>
      </c>
    </row>
    <row r="194" spans="1:10" s="3" customFormat="1" ht="25.05" customHeight="1">
      <c r="A194" s="180" t="s">
        <v>279</v>
      </c>
      <c r="B194" s="220">
        <v>9600</v>
      </c>
      <c r="C194" s="77">
        <f t="shared" si="105"/>
        <v>9120</v>
      </c>
      <c r="D194" s="77">
        <f t="shared" si="106"/>
        <v>8640</v>
      </c>
      <c r="E194" s="326"/>
      <c r="F194" s="258">
        <f t="shared" si="107"/>
        <v>0</v>
      </c>
      <c r="G194" s="258">
        <f t="shared" si="108"/>
        <v>0</v>
      </c>
      <c r="H194" s="258">
        <f t="shared" si="109"/>
        <v>0</v>
      </c>
      <c r="I194" s="258">
        <f t="shared" si="110"/>
        <v>0</v>
      </c>
      <c r="J194" s="272">
        <f t="shared" si="111"/>
        <v>0</v>
      </c>
    </row>
    <row r="195" spans="1:10" s="3" customFormat="1" ht="25.05" customHeight="1">
      <c r="A195" s="188" t="s">
        <v>280</v>
      </c>
      <c r="B195" s="227">
        <v>10700</v>
      </c>
      <c r="C195" s="90">
        <f t="shared" si="105"/>
        <v>10165</v>
      </c>
      <c r="D195" s="90">
        <f t="shared" si="106"/>
        <v>9630</v>
      </c>
      <c r="E195" s="326"/>
      <c r="F195" s="258">
        <f t="shared" si="107"/>
        <v>0</v>
      </c>
      <c r="G195" s="258">
        <f t="shared" si="108"/>
        <v>0</v>
      </c>
      <c r="H195" s="258">
        <f t="shared" si="109"/>
        <v>0</v>
      </c>
      <c r="I195" s="258">
        <f t="shared" si="110"/>
        <v>0</v>
      </c>
      <c r="J195" s="272">
        <f t="shared" si="111"/>
        <v>0</v>
      </c>
    </row>
    <row r="196" spans="1:10" s="3" customFormat="1" ht="36" customHeight="1">
      <c r="A196" s="533" t="s">
        <v>700</v>
      </c>
      <c r="B196" s="534"/>
      <c r="C196" s="534"/>
      <c r="D196" s="534"/>
      <c r="E196" s="534"/>
      <c r="F196" s="534"/>
      <c r="G196" s="534"/>
      <c r="H196" s="534"/>
      <c r="I196" s="534"/>
      <c r="J196" s="535"/>
    </row>
    <row r="197" spans="1:10" s="3" customFormat="1" ht="25.05" customHeight="1">
      <c r="A197" s="284"/>
      <c r="B197" s="262" t="s">
        <v>496</v>
      </c>
      <c r="C197" s="78" t="s">
        <v>5</v>
      </c>
      <c r="D197" s="78" t="s">
        <v>6</v>
      </c>
      <c r="E197" s="329" t="s">
        <v>552</v>
      </c>
      <c r="F197" s="260" t="s">
        <v>496</v>
      </c>
      <c r="G197" s="260" t="s">
        <v>5</v>
      </c>
      <c r="H197" s="270" t="s">
        <v>566</v>
      </c>
      <c r="I197" s="260" t="s">
        <v>7</v>
      </c>
      <c r="J197" s="270" t="s">
        <v>568</v>
      </c>
    </row>
    <row r="198" spans="1:10" s="3" customFormat="1" ht="25.05" customHeight="1">
      <c r="A198" s="189" t="s">
        <v>760</v>
      </c>
      <c r="B198" s="226">
        <v>2000</v>
      </c>
      <c r="C198" s="90">
        <f t="shared" ref="C198:C200" si="112">B198*(1-5%)</f>
        <v>1900</v>
      </c>
      <c r="D198" s="90">
        <f t="shared" ref="D198:D200" si="113">B198*(1-10%)</f>
        <v>1800</v>
      </c>
      <c r="E198" s="326"/>
      <c r="F198" s="258">
        <f>E198*B198</f>
        <v>0</v>
      </c>
      <c r="G198" s="258">
        <f>B198*E198*(1-5%)</f>
        <v>0</v>
      </c>
      <c r="H198" s="258">
        <f>B198*E198*(1-10%)</f>
        <v>0</v>
      </c>
      <c r="I198" s="258">
        <f>B198*E198*(1-15%)</f>
        <v>0</v>
      </c>
      <c r="J198" s="272">
        <f>B198*E198*(1-20%)</f>
        <v>0</v>
      </c>
    </row>
    <row r="199" spans="1:10" s="3" customFormat="1" ht="25.05" customHeight="1">
      <c r="A199" s="189" t="s">
        <v>761</v>
      </c>
      <c r="B199" s="226">
        <v>6000</v>
      </c>
      <c r="C199" s="90">
        <f t="shared" si="112"/>
        <v>5700</v>
      </c>
      <c r="D199" s="90">
        <f t="shared" si="113"/>
        <v>5400</v>
      </c>
      <c r="E199" s="326"/>
      <c r="F199" s="258">
        <f>E199*B199</f>
        <v>0</v>
      </c>
      <c r="G199" s="258">
        <f>B199*E199*(1-5%)</f>
        <v>0</v>
      </c>
      <c r="H199" s="258">
        <f>B199*E199*(1-10%)</f>
        <v>0</v>
      </c>
      <c r="I199" s="258">
        <f>B199*E199*(1-15%)</f>
        <v>0</v>
      </c>
      <c r="J199" s="272">
        <f>B199*E199*(1-20%)</f>
        <v>0</v>
      </c>
    </row>
    <row r="200" spans="1:10" s="3" customFormat="1" ht="25.05" customHeight="1">
      <c r="A200" s="190" t="s">
        <v>762</v>
      </c>
      <c r="B200" s="226">
        <v>10000</v>
      </c>
      <c r="C200" s="90">
        <f t="shared" si="112"/>
        <v>9500</v>
      </c>
      <c r="D200" s="90">
        <f t="shared" si="113"/>
        <v>9000</v>
      </c>
      <c r="E200" s="326"/>
      <c r="F200" s="258">
        <f>E200*B200</f>
        <v>0</v>
      </c>
      <c r="G200" s="258">
        <f>B200*E200*(1-5%)</f>
        <v>0</v>
      </c>
      <c r="H200" s="258">
        <f>B200*E200*(1-10%)</f>
        <v>0</v>
      </c>
      <c r="I200" s="258">
        <f>B200*E200*(1-15%)</f>
        <v>0</v>
      </c>
      <c r="J200" s="272">
        <f>B200*E200*(1-20%)</f>
        <v>0</v>
      </c>
    </row>
    <row r="201" spans="1:10" s="3" customFormat="1" ht="34.049999999999997" customHeight="1">
      <c r="A201" s="533" t="s">
        <v>220</v>
      </c>
      <c r="B201" s="534"/>
      <c r="C201" s="534"/>
      <c r="D201" s="534"/>
      <c r="E201" s="534"/>
      <c r="F201" s="534"/>
      <c r="G201" s="534"/>
      <c r="H201" s="534"/>
      <c r="I201" s="534"/>
      <c r="J201" s="535"/>
    </row>
    <row r="202" spans="1:10" s="3" customFormat="1" ht="25.05" customHeight="1">
      <c r="A202" s="283"/>
      <c r="B202" s="262" t="s">
        <v>496</v>
      </c>
      <c r="C202" s="78" t="s">
        <v>5</v>
      </c>
      <c r="D202" s="78" t="s">
        <v>6</v>
      </c>
      <c r="E202" s="329" t="s">
        <v>552</v>
      </c>
      <c r="F202" s="260" t="s">
        <v>496</v>
      </c>
      <c r="G202" s="270" t="s">
        <v>5</v>
      </c>
      <c r="H202" s="270" t="s">
        <v>566</v>
      </c>
      <c r="I202" s="260" t="s">
        <v>7</v>
      </c>
      <c r="J202" s="270" t="s">
        <v>568</v>
      </c>
    </row>
    <row r="203" spans="1:10" s="3" customFormat="1" ht="25.05" customHeight="1">
      <c r="A203" s="180" t="s">
        <v>184</v>
      </c>
      <c r="B203" s="220">
        <v>2000</v>
      </c>
      <c r="C203" s="77">
        <f t="shared" ref="C203:C205" si="114">B203*(1-5%)</f>
        <v>1900</v>
      </c>
      <c r="D203" s="77">
        <f t="shared" ref="D203:D205" si="115">B203*(1-10%)</f>
        <v>1800</v>
      </c>
      <c r="E203" s="326"/>
      <c r="F203" s="258">
        <f>E203*B203</f>
        <v>0</v>
      </c>
      <c r="G203" s="258">
        <f>B203*E203*(1-5%)</f>
        <v>0</v>
      </c>
      <c r="H203" s="258">
        <f>B203*E203*(1-10%)</f>
        <v>0</v>
      </c>
      <c r="I203" s="258">
        <f>B203*E203*(1-15%)</f>
        <v>0</v>
      </c>
      <c r="J203" s="272">
        <f>B203*E203*(1-20%)</f>
        <v>0</v>
      </c>
    </row>
    <row r="204" spans="1:10" s="3" customFormat="1" ht="25.05" customHeight="1">
      <c r="A204" s="180" t="s">
        <v>185</v>
      </c>
      <c r="B204" s="220">
        <v>5800</v>
      </c>
      <c r="C204" s="77">
        <f t="shared" si="114"/>
        <v>5510</v>
      </c>
      <c r="D204" s="77">
        <f t="shared" si="115"/>
        <v>5220</v>
      </c>
      <c r="E204" s="326"/>
      <c r="F204" s="258">
        <f>E204*B204</f>
        <v>0</v>
      </c>
      <c r="G204" s="258">
        <f>B204*E204*(1-5%)</f>
        <v>0</v>
      </c>
      <c r="H204" s="258">
        <f>B204*E204*(1-10%)</f>
        <v>0</v>
      </c>
      <c r="I204" s="258">
        <f>B204*E204*(1-15%)</f>
        <v>0</v>
      </c>
      <c r="J204" s="272">
        <f>B204*E204*(1-20%)</f>
        <v>0</v>
      </c>
    </row>
    <row r="205" spans="1:10" s="3" customFormat="1" ht="25.05" customHeight="1">
      <c r="A205" s="180" t="s">
        <v>186</v>
      </c>
      <c r="B205" s="220">
        <v>10000</v>
      </c>
      <c r="C205" s="77">
        <f t="shared" si="114"/>
        <v>9500</v>
      </c>
      <c r="D205" s="77">
        <f t="shared" si="115"/>
        <v>9000</v>
      </c>
      <c r="E205" s="326"/>
      <c r="F205" s="258">
        <f>E205*B205</f>
        <v>0</v>
      </c>
      <c r="G205" s="258">
        <f>B205*E205*(1-5%)</f>
        <v>0</v>
      </c>
      <c r="H205" s="258">
        <f>B205*E205*(1-10%)</f>
        <v>0</v>
      </c>
      <c r="I205" s="258">
        <f>B205*E205*(1-15%)</f>
        <v>0</v>
      </c>
      <c r="J205" s="272">
        <f>B205*E205*(1-20%)</f>
        <v>0</v>
      </c>
    </row>
    <row r="206" spans="1:10" s="3" customFormat="1" ht="34.049999999999997" customHeight="1">
      <c r="A206" s="533" t="s">
        <v>222</v>
      </c>
      <c r="B206" s="534"/>
      <c r="C206" s="534"/>
      <c r="D206" s="534"/>
      <c r="E206" s="534"/>
      <c r="F206" s="534"/>
      <c r="G206" s="534"/>
      <c r="H206" s="534"/>
      <c r="I206" s="534"/>
      <c r="J206" s="535"/>
    </row>
    <row r="207" spans="1:10" s="3" customFormat="1" ht="25.05" customHeight="1">
      <c r="A207" s="283"/>
      <c r="B207" s="262" t="s">
        <v>496</v>
      </c>
      <c r="C207" s="78" t="s">
        <v>5</v>
      </c>
      <c r="D207" s="78" t="s">
        <v>6</v>
      </c>
      <c r="E207" s="329" t="s">
        <v>552</v>
      </c>
      <c r="F207" s="260" t="s">
        <v>496</v>
      </c>
      <c r="G207" s="270" t="s">
        <v>5</v>
      </c>
      <c r="H207" s="270" t="s">
        <v>566</v>
      </c>
      <c r="I207" s="260" t="s">
        <v>7</v>
      </c>
      <c r="J207" s="270" t="s">
        <v>568</v>
      </c>
    </row>
    <row r="208" spans="1:10" s="3" customFormat="1" ht="25.05" customHeight="1">
      <c r="A208" s="180" t="s">
        <v>204</v>
      </c>
      <c r="B208" s="220">
        <v>3100</v>
      </c>
      <c r="C208" s="77">
        <f t="shared" ref="C208:C213" si="116">B208*(1-5%)</f>
        <v>2945</v>
      </c>
      <c r="D208" s="77">
        <f t="shared" ref="D208:D213" si="117">B208*(1-10%)</f>
        <v>2790</v>
      </c>
      <c r="E208" s="326"/>
      <c r="F208" s="258">
        <f t="shared" ref="F208:F213" si="118">E208*B208</f>
        <v>0</v>
      </c>
      <c r="G208" s="258">
        <f t="shared" ref="G208:G213" si="119">B208*E208*(1-5%)</f>
        <v>0</v>
      </c>
      <c r="H208" s="258">
        <f t="shared" ref="H208:H213" si="120">B208*E208*(1-10%)</f>
        <v>0</v>
      </c>
      <c r="I208" s="258">
        <f t="shared" ref="I208:I213" si="121">B208*E208*(1-15%)</f>
        <v>0</v>
      </c>
      <c r="J208" s="272">
        <f t="shared" ref="J208:J213" si="122">B208*E208*(1-20%)</f>
        <v>0</v>
      </c>
    </row>
    <row r="209" spans="1:33" s="3" customFormat="1" ht="25.05" customHeight="1">
      <c r="A209" s="180" t="s">
        <v>758</v>
      </c>
      <c r="B209" s="226">
        <v>5000</v>
      </c>
      <c r="C209" s="89"/>
      <c r="D209" s="89"/>
      <c r="E209" s="326"/>
      <c r="F209" s="258">
        <f t="shared" si="118"/>
        <v>0</v>
      </c>
      <c r="G209" s="258">
        <f t="shared" si="119"/>
        <v>0</v>
      </c>
      <c r="H209" s="258">
        <f t="shared" si="120"/>
        <v>0</v>
      </c>
      <c r="I209" s="258">
        <f t="shared" si="121"/>
        <v>0</v>
      </c>
      <c r="J209" s="272">
        <f t="shared" si="122"/>
        <v>0</v>
      </c>
    </row>
    <row r="210" spans="1:33" s="3" customFormat="1" ht="25.05" customHeight="1">
      <c r="A210" s="180" t="s">
        <v>205</v>
      </c>
      <c r="B210" s="220">
        <v>8500</v>
      </c>
      <c r="C210" s="77">
        <f t="shared" si="116"/>
        <v>8075</v>
      </c>
      <c r="D210" s="77">
        <f t="shared" si="117"/>
        <v>7650</v>
      </c>
      <c r="E210" s="326"/>
      <c r="F210" s="258">
        <f t="shared" si="118"/>
        <v>0</v>
      </c>
      <c r="G210" s="258">
        <f t="shared" si="119"/>
        <v>0</v>
      </c>
      <c r="H210" s="258">
        <f t="shared" si="120"/>
        <v>0</v>
      </c>
      <c r="I210" s="258">
        <f t="shared" si="121"/>
        <v>0</v>
      </c>
      <c r="J210" s="272">
        <f t="shared" si="122"/>
        <v>0</v>
      </c>
    </row>
    <row r="211" spans="1:33" s="3" customFormat="1" ht="25.05" customHeight="1">
      <c r="A211" s="180" t="s">
        <v>759</v>
      </c>
      <c r="B211" s="226">
        <v>9000</v>
      </c>
      <c r="C211" s="89"/>
      <c r="D211" s="89"/>
      <c r="E211" s="326"/>
      <c r="F211" s="258">
        <f t="shared" si="118"/>
        <v>0</v>
      </c>
      <c r="G211" s="258">
        <f t="shared" si="119"/>
        <v>0</v>
      </c>
      <c r="H211" s="258">
        <f t="shared" si="120"/>
        <v>0</v>
      </c>
      <c r="I211" s="258">
        <f t="shared" si="121"/>
        <v>0</v>
      </c>
      <c r="J211" s="272">
        <f t="shared" si="122"/>
        <v>0</v>
      </c>
    </row>
    <row r="212" spans="1:33" s="3" customFormat="1" ht="25.05" customHeight="1">
      <c r="A212" s="180" t="s">
        <v>206</v>
      </c>
      <c r="B212" s="220">
        <v>3300</v>
      </c>
      <c r="C212" s="77">
        <f t="shared" si="116"/>
        <v>3135</v>
      </c>
      <c r="D212" s="77">
        <f t="shared" si="117"/>
        <v>2970</v>
      </c>
      <c r="E212" s="326"/>
      <c r="F212" s="258">
        <f t="shared" si="118"/>
        <v>0</v>
      </c>
      <c r="G212" s="258">
        <f t="shared" si="119"/>
        <v>0</v>
      </c>
      <c r="H212" s="258">
        <f t="shared" si="120"/>
        <v>0</v>
      </c>
      <c r="I212" s="258">
        <f t="shared" si="121"/>
        <v>0</v>
      </c>
      <c r="J212" s="272">
        <f t="shared" si="122"/>
        <v>0</v>
      </c>
    </row>
    <row r="213" spans="1:33" s="3" customFormat="1" ht="25.05" customHeight="1">
      <c r="A213" s="180" t="s">
        <v>207</v>
      </c>
      <c r="B213" s="220">
        <v>9000</v>
      </c>
      <c r="C213" s="77">
        <f t="shared" si="116"/>
        <v>8550</v>
      </c>
      <c r="D213" s="77">
        <f t="shared" si="117"/>
        <v>8100</v>
      </c>
      <c r="E213" s="326"/>
      <c r="F213" s="258">
        <f t="shared" si="118"/>
        <v>0</v>
      </c>
      <c r="G213" s="258">
        <f t="shared" si="119"/>
        <v>0</v>
      </c>
      <c r="H213" s="258">
        <f t="shared" si="120"/>
        <v>0</v>
      </c>
      <c r="I213" s="258">
        <f t="shared" si="121"/>
        <v>0</v>
      </c>
      <c r="J213" s="272">
        <f t="shared" si="122"/>
        <v>0</v>
      </c>
    </row>
    <row r="214" spans="1:33" s="3" customFormat="1" ht="40.049999999999997" customHeight="1">
      <c r="A214" s="533" t="s">
        <v>221</v>
      </c>
      <c r="B214" s="534"/>
      <c r="C214" s="534"/>
      <c r="D214" s="534"/>
      <c r="E214" s="534"/>
      <c r="F214" s="534"/>
      <c r="G214" s="534"/>
      <c r="H214" s="534"/>
      <c r="I214" s="534"/>
      <c r="J214" s="535"/>
    </row>
    <row r="215" spans="1:33" s="3" customFormat="1" ht="25.05" customHeight="1">
      <c r="A215" s="283"/>
      <c r="B215" s="262" t="s">
        <v>496</v>
      </c>
      <c r="C215" s="78" t="s">
        <v>5</v>
      </c>
      <c r="D215" s="78" t="s">
        <v>6</v>
      </c>
      <c r="E215" s="329" t="s">
        <v>552</v>
      </c>
      <c r="F215" s="260" t="s">
        <v>496</v>
      </c>
      <c r="G215" s="270" t="s">
        <v>5</v>
      </c>
      <c r="H215" s="270" t="s">
        <v>566</v>
      </c>
      <c r="I215" s="260" t="s">
        <v>7</v>
      </c>
      <c r="J215" s="270" t="s">
        <v>568</v>
      </c>
    </row>
    <row r="216" spans="1:33" s="3" customFormat="1" ht="25.05" customHeight="1">
      <c r="A216" s="180" t="s">
        <v>209</v>
      </c>
      <c r="B216" s="220">
        <v>3300</v>
      </c>
      <c r="C216" s="77">
        <f t="shared" ref="C216:C217" si="123">B216*(1-5%)</f>
        <v>3135</v>
      </c>
      <c r="D216" s="77">
        <f t="shared" ref="D216:D217" si="124">B216*(1-10%)</f>
        <v>2970</v>
      </c>
      <c r="E216" s="326"/>
      <c r="F216" s="258">
        <f>E216*B216</f>
        <v>0</v>
      </c>
      <c r="G216" s="258">
        <f>B216*E216*(1-5%)</f>
        <v>0</v>
      </c>
      <c r="H216" s="258">
        <f>B216*E216*(1-10%)</f>
        <v>0</v>
      </c>
      <c r="I216" s="258">
        <f>B216*E216*(1-15%)</f>
        <v>0</v>
      </c>
      <c r="J216" s="272">
        <f>B216*E216*(1-20%)</f>
        <v>0</v>
      </c>
    </row>
    <row r="217" spans="1:33" s="3" customFormat="1" ht="25.05" customHeight="1">
      <c r="A217" s="180" t="s">
        <v>210</v>
      </c>
      <c r="B217" s="220">
        <v>9000</v>
      </c>
      <c r="C217" s="77">
        <f t="shared" si="123"/>
        <v>8550</v>
      </c>
      <c r="D217" s="77">
        <f t="shared" si="124"/>
        <v>8100</v>
      </c>
      <c r="E217" s="326"/>
      <c r="F217" s="258">
        <f>E217*B217</f>
        <v>0</v>
      </c>
      <c r="G217" s="258">
        <f>B217*E217*(1-5%)</f>
        <v>0</v>
      </c>
      <c r="H217" s="258">
        <f>B217*E217*(1-10%)</f>
        <v>0</v>
      </c>
      <c r="I217" s="258">
        <f>B217*E217*(1-15%)</f>
        <v>0</v>
      </c>
      <c r="J217" s="272">
        <f>B217*E217*(1-20%)</f>
        <v>0</v>
      </c>
    </row>
    <row r="218" spans="1:33" s="14" customFormat="1" ht="40.950000000000003" customHeight="1">
      <c r="A218" s="571" t="s">
        <v>224</v>
      </c>
      <c r="B218" s="572"/>
      <c r="C218" s="572"/>
      <c r="D218" s="572"/>
      <c r="E218" s="572"/>
      <c r="F218" s="572"/>
      <c r="G218" s="572"/>
      <c r="H218" s="572"/>
      <c r="I218" s="572"/>
      <c r="J218" s="57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s="14" customFormat="1" ht="25.05" customHeight="1">
      <c r="A219" s="283"/>
      <c r="B219" s="262" t="s">
        <v>496</v>
      </c>
      <c r="C219" s="78" t="s">
        <v>5</v>
      </c>
      <c r="D219" s="78" t="s">
        <v>6</v>
      </c>
      <c r="E219" s="329" t="s">
        <v>552</v>
      </c>
      <c r="F219" s="260" t="s">
        <v>496</v>
      </c>
      <c r="G219" s="270" t="s">
        <v>5</v>
      </c>
      <c r="H219" s="270" t="s">
        <v>566</v>
      </c>
      <c r="I219" s="260" t="s">
        <v>7</v>
      </c>
      <c r="J219" s="270" t="s">
        <v>568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s="14" customFormat="1" ht="25.05" customHeight="1">
      <c r="A220" s="180" t="s">
        <v>208</v>
      </c>
      <c r="B220" s="220">
        <v>2800</v>
      </c>
      <c r="C220" s="77">
        <f>B220*(1-5%)</f>
        <v>2660</v>
      </c>
      <c r="D220" s="77">
        <f t="shared" ref="D220" si="125">B220*(1-10%)</f>
        <v>2520</v>
      </c>
      <c r="E220" s="326"/>
      <c r="F220" s="258">
        <f>E220*B220</f>
        <v>0</v>
      </c>
      <c r="G220" s="258">
        <f>B220*E220*(1-5%)</f>
        <v>0</v>
      </c>
      <c r="H220" s="258">
        <f>B220*E220*(1-10%)</f>
        <v>0</v>
      </c>
      <c r="I220" s="258">
        <f>B220*E220*(1-15%)</f>
        <v>0</v>
      </c>
      <c r="J220" s="272">
        <f>B220*E220*(1-20%)</f>
        <v>0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s="9" customFormat="1" ht="36" customHeight="1">
      <c r="A221" s="533" t="s">
        <v>281</v>
      </c>
      <c r="B221" s="534"/>
      <c r="C221" s="534"/>
      <c r="D221" s="534"/>
      <c r="E221" s="534"/>
      <c r="F221" s="534"/>
      <c r="G221" s="534"/>
      <c r="H221" s="534"/>
      <c r="I221" s="534"/>
      <c r="J221" s="535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33" s="9" customFormat="1" ht="25.05" customHeight="1">
      <c r="A222" s="283"/>
      <c r="B222" s="262" t="s">
        <v>496</v>
      </c>
      <c r="C222" s="78" t="s">
        <v>5</v>
      </c>
      <c r="D222" s="78" t="s">
        <v>6</v>
      </c>
      <c r="E222" s="329" t="s">
        <v>552</v>
      </c>
      <c r="F222" s="260" t="s">
        <v>496</v>
      </c>
      <c r="G222" s="270" t="s">
        <v>5</v>
      </c>
      <c r="H222" s="270" t="s">
        <v>566</v>
      </c>
      <c r="I222" s="260" t="s">
        <v>7</v>
      </c>
      <c r="J222" s="270" t="s">
        <v>568</v>
      </c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33" s="3" customFormat="1" ht="25.05" customHeight="1">
      <c r="A223" s="180" t="s">
        <v>282</v>
      </c>
      <c r="B223" s="220">
        <v>2300</v>
      </c>
      <c r="C223" s="77">
        <f t="shared" ref="C223:C225" si="126">B223*(1-5%)</f>
        <v>2185</v>
      </c>
      <c r="D223" s="77">
        <f t="shared" ref="D223:D225" si="127">B223*(1-10%)</f>
        <v>2070</v>
      </c>
      <c r="E223" s="326"/>
      <c r="F223" s="258">
        <f>E223*B223</f>
        <v>0</v>
      </c>
      <c r="G223" s="258">
        <f>B223*E223*(1-5%)</f>
        <v>0</v>
      </c>
      <c r="H223" s="258">
        <f>B223*E223*(1-10%)</f>
        <v>0</v>
      </c>
      <c r="I223" s="258">
        <f>B223*E223*(1-15%)</f>
        <v>0</v>
      </c>
      <c r="J223" s="272">
        <f>B223*E223*(1-20%)</f>
        <v>0</v>
      </c>
    </row>
    <row r="224" spans="1:33" s="3" customFormat="1" ht="25.05" customHeight="1">
      <c r="A224" s="180" t="s">
        <v>283</v>
      </c>
      <c r="B224" s="220">
        <v>3000</v>
      </c>
      <c r="C224" s="77">
        <f t="shared" si="126"/>
        <v>2850</v>
      </c>
      <c r="D224" s="77">
        <f t="shared" si="127"/>
        <v>2700</v>
      </c>
      <c r="E224" s="326"/>
      <c r="F224" s="258">
        <f>E224*B224</f>
        <v>0</v>
      </c>
      <c r="G224" s="258">
        <f>B224*E224*(1-5%)</f>
        <v>0</v>
      </c>
      <c r="H224" s="258">
        <f>B224*E224*(1-10%)</f>
        <v>0</v>
      </c>
      <c r="I224" s="258">
        <f>B224*E224*(1-15%)</f>
        <v>0</v>
      </c>
      <c r="J224" s="272">
        <f>B224*E224*(1-20%)</f>
        <v>0</v>
      </c>
    </row>
    <row r="225" spans="1:28" s="3" customFormat="1" ht="25.05" customHeight="1">
      <c r="A225" s="180" t="s">
        <v>284</v>
      </c>
      <c r="B225" s="220">
        <v>5800</v>
      </c>
      <c r="C225" s="77">
        <f t="shared" si="126"/>
        <v>5510</v>
      </c>
      <c r="D225" s="77">
        <f t="shared" si="127"/>
        <v>5220</v>
      </c>
      <c r="E225" s="326"/>
      <c r="F225" s="258">
        <f>E225*B225</f>
        <v>0</v>
      </c>
      <c r="G225" s="258">
        <f>B225*E225*(1-5%)</f>
        <v>0</v>
      </c>
      <c r="H225" s="258">
        <f>B225*E225*(1-10%)</f>
        <v>0</v>
      </c>
      <c r="I225" s="258">
        <f>B225*E225*(1-15%)</f>
        <v>0</v>
      </c>
      <c r="J225" s="272">
        <f>B225*E225*(1-20%)</f>
        <v>0</v>
      </c>
    </row>
    <row r="226" spans="1:28" s="3" customFormat="1" ht="36" customHeight="1">
      <c r="A226" s="533" t="s">
        <v>285</v>
      </c>
      <c r="B226" s="534"/>
      <c r="C226" s="534"/>
      <c r="D226" s="534"/>
      <c r="E226" s="534"/>
      <c r="F226" s="534"/>
      <c r="G226" s="534"/>
      <c r="H226" s="534"/>
      <c r="I226" s="534"/>
      <c r="J226" s="535"/>
    </row>
    <row r="227" spans="1:28" s="3" customFormat="1" ht="25.05" customHeight="1">
      <c r="A227" s="283"/>
      <c r="B227" s="262" t="s">
        <v>496</v>
      </c>
      <c r="C227" s="78" t="s">
        <v>5</v>
      </c>
      <c r="D227" s="78" t="s">
        <v>6</v>
      </c>
      <c r="E227" s="329" t="s">
        <v>552</v>
      </c>
      <c r="F227" s="260" t="s">
        <v>496</v>
      </c>
      <c r="G227" s="270" t="s">
        <v>5</v>
      </c>
      <c r="H227" s="270" t="s">
        <v>566</v>
      </c>
      <c r="I227" s="260" t="s">
        <v>7</v>
      </c>
      <c r="J227" s="270" t="s">
        <v>568</v>
      </c>
    </row>
    <row r="228" spans="1:28" s="3" customFormat="1" ht="25.05" customHeight="1">
      <c r="A228" s="180" t="s">
        <v>286</v>
      </c>
      <c r="B228" s="220">
        <v>2400</v>
      </c>
      <c r="C228" s="77">
        <f t="shared" ref="C228:C230" si="128">B228*(1-5%)</f>
        <v>2280</v>
      </c>
      <c r="D228" s="77">
        <f t="shared" ref="D228:D230" si="129">B228*(1-10%)</f>
        <v>2160</v>
      </c>
      <c r="E228" s="326"/>
      <c r="F228" s="258">
        <f>E228*B228</f>
        <v>0</v>
      </c>
      <c r="G228" s="258">
        <f>B228*E228*(1-5%)</f>
        <v>0</v>
      </c>
      <c r="H228" s="258">
        <f>B228*E228*(1-10%)</f>
        <v>0</v>
      </c>
      <c r="I228" s="258">
        <f>B228*E228*(1-15%)</f>
        <v>0</v>
      </c>
      <c r="J228" s="272">
        <f>B228*E228*(1-20%)</f>
        <v>0</v>
      </c>
    </row>
    <row r="229" spans="1:28" s="3" customFormat="1" ht="25.05" customHeight="1">
      <c r="A229" s="180" t="s">
        <v>287</v>
      </c>
      <c r="B229" s="220">
        <v>3100</v>
      </c>
      <c r="C229" s="77">
        <f t="shared" si="128"/>
        <v>2945</v>
      </c>
      <c r="D229" s="77">
        <f t="shared" si="129"/>
        <v>2790</v>
      </c>
      <c r="E229" s="326"/>
      <c r="F229" s="258">
        <f>E229*B229</f>
        <v>0</v>
      </c>
      <c r="G229" s="258">
        <f>B229*E229*(1-5%)</f>
        <v>0</v>
      </c>
      <c r="H229" s="258">
        <f>B229*E229*(1-10%)</f>
        <v>0</v>
      </c>
      <c r="I229" s="258">
        <f>B229*E229*(1-15%)</f>
        <v>0</v>
      </c>
      <c r="J229" s="272">
        <f>B229*E229*(1-20%)</f>
        <v>0</v>
      </c>
    </row>
    <row r="230" spans="1:28" s="3" customFormat="1" ht="25.05" customHeight="1">
      <c r="A230" s="180" t="s">
        <v>288</v>
      </c>
      <c r="B230" s="220">
        <v>6000</v>
      </c>
      <c r="C230" s="77">
        <f t="shared" si="128"/>
        <v>5700</v>
      </c>
      <c r="D230" s="77">
        <f t="shared" si="129"/>
        <v>5400</v>
      </c>
      <c r="E230" s="326"/>
      <c r="F230" s="258">
        <f>E230*B230</f>
        <v>0</v>
      </c>
      <c r="G230" s="258">
        <f>B230*E230*(1-5%)</f>
        <v>0</v>
      </c>
      <c r="H230" s="258">
        <f>B230*E230*(1-10%)</f>
        <v>0</v>
      </c>
      <c r="I230" s="258">
        <f>B230*E230*(1-15%)</f>
        <v>0</v>
      </c>
      <c r="J230" s="272">
        <f>B230*E230*(1-20%)</f>
        <v>0</v>
      </c>
    </row>
    <row r="231" spans="1:28" s="3" customFormat="1" ht="25.05" customHeight="1">
      <c r="A231" s="494"/>
      <c r="B231" s="495"/>
      <c r="C231" s="495"/>
      <c r="D231" s="495"/>
      <c r="E231" s="329" t="s">
        <v>552</v>
      </c>
      <c r="F231" s="260" t="s">
        <v>496</v>
      </c>
      <c r="G231" s="260" t="s">
        <v>5</v>
      </c>
      <c r="H231" s="260" t="s">
        <v>566</v>
      </c>
      <c r="I231" s="260" t="s">
        <v>7</v>
      </c>
      <c r="J231" s="260" t="s">
        <v>567</v>
      </c>
    </row>
    <row r="232" spans="1:28" s="3" customFormat="1" ht="45">
      <c r="A232" s="546" t="s">
        <v>897</v>
      </c>
      <c r="B232" s="547"/>
      <c r="C232" s="103"/>
      <c r="D232" s="103"/>
      <c r="E232" s="330">
        <f t="shared" ref="E232:J232" si="130">SUM(E228:E230,E223:E225,E220,E216:E217,E208:E213,E203:E205,E198:E200,E186:E195,E174:E183,E156:E171,E144:E153,E130:E141,E117:E127)</f>
        <v>0</v>
      </c>
      <c r="F232" s="261">
        <f t="shared" si="130"/>
        <v>0</v>
      </c>
      <c r="G232" s="261">
        <f t="shared" si="130"/>
        <v>0</v>
      </c>
      <c r="H232" s="261">
        <f t="shared" si="130"/>
        <v>0</v>
      </c>
      <c r="I232" s="261">
        <f t="shared" si="130"/>
        <v>0</v>
      </c>
      <c r="J232" s="261">
        <f t="shared" si="130"/>
        <v>0</v>
      </c>
    </row>
    <row r="233" spans="1:28" s="10" customFormat="1" ht="36" customHeight="1">
      <c r="A233" s="525" t="s">
        <v>524</v>
      </c>
      <c r="B233" s="526"/>
      <c r="C233" s="526"/>
      <c r="D233" s="526"/>
      <c r="E233" s="526"/>
      <c r="F233" s="526"/>
      <c r="G233" s="526"/>
      <c r="H233" s="526"/>
      <c r="I233" s="526"/>
      <c r="J233" s="527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s="10" customFormat="1" ht="25.05" customHeight="1">
      <c r="A234" s="191" t="s">
        <v>525</v>
      </c>
      <c r="B234" s="220">
        <v>1500</v>
      </c>
      <c r="C234" s="77">
        <f t="shared" ref="C234:C236" si="131">B234*(1-5%)</f>
        <v>1425</v>
      </c>
      <c r="D234" s="77">
        <f t="shared" ref="D234:D236" si="132">B234*(1-10%)</f>
        <v>1350</v>
      </c>
      <c r="E234" s="326"/>
      <c r="F234" s="258">
        <f>E234*B234</f>
        <v>0</v>
      </c>
      <c r="G234" s="258">
        <f>B234*E234*(1-5%)</f>
        <v>0</v>
      </c>
      <c r="H234" s="258">
        <f>B234*E234*(1-10%)</f>
        <v>0</v>
      </c>
      <c r="I234" s="258">
        <f>B234*E234*(1-15%)</f>
        <v>0</v>
      </c>
      <c r="J234" s="272">
        <f>B234*E234*(1-20%)</f>
        <v>0</v>
      </c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s="10" customFormat="1" ht="25.05" customHeight="1">
      <c r="A235" s="191" t="s">
        <v>526</v>
      </c>
      <c r="B235" s="220">
        <v>3300</v>
      </c>
      <c r="C235" s="77">
        <f t="shared" si="131"/>
        <v>3135</v>
      </c>
      <c r="D235" s="77">
        <f t="shared" si="132"/>
        <v>2970</v>
      </c>
      <c r="E235" s="326"/>
      <c r="F235" s="258">
        <f>E235*B235</f>
        <v>0</v>
      </c>
      <c r="G235" s="258">
        <f>B235*E235*(1-5%)</f>
        <v>0</v>
      </c>
      <c r="H235" s="258">
        <f>B235*E235*(1-10%)</f>
        <v>0</v>
      </c>
      <c r="I235" s="258">
        <f>B235*E235*(1-15%)</f>
        <v>0</v>
      </c>
      <c r="J235" s="272">
        <f>B235*E235*(1-20%)</f>
        <v>0</v>
      </c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s="10" customFormat="1" ht="25.05" customHeight="1">
      <c r="A236" s="191" t="s">
        <v>527</v>
      </c>
      <c r="B236" s="220">
        <v>6000</v>
      </c>
      <c r="C236" s="77">
        <f t="shared" si="131"/>
        <v>5700</v>
      </c>
      <c r="D236" s="77">
        <f t="shared" si="132"/>
        <v>5400</v>
      </c>
      <c r="E236" s="326"/>
      <c r="F236" s="258">
        <f>E236*B236</f>
        <v>0</v>
      </c>
      <c r="G236" s="258">
        <f>B236*E236*(1-5%)</f>
        <v>0</v>
      </c>
      <c r="H236" s="258">
        <f>B236*E236*(1-10%)</f>
        <v>0</v>
      </c>
      <c r="I236" s="258">
        <f>B236*E236*(1-15%)</f>
        <v>0</v>
      </c>
      <c r="J236" s="272">
        <f>B236*E236*(1-20%)</f>
        <v>0</v>
      </c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s="10" customFormat="1" ht="25.05" customHeight="1">
      <c r="A237" s="427" t="s">
        <v>789</v>
      </c>
      <c r="B237" s="220">
        <v>1500</v>
      </c>
      <c r="C237" s="168"/>
      <c r="D237" s="168"/>
      <c r="E237" s="327"/>
      <c r="F237" s="258">
        <f t="shared" ref="F237:F239" si="133">E237*B237</f>
        <v>0</v>
      </c>
      <c r="G237" s="258">
        <f t="shared" ref="G237:G239" si="134">B237*E237*(1-5%)</f>
        <v>0</v>
      </c>
      <c r="H237" s="258">
        <f t="shared" ref="H237:H239" si="135">B237*E237*(1-10%)</f>
        <v>0</v>
      </c>
      <c r="I237" s="258">
        <f t="shared" ref="I237:I239" si="136">B237*E237*(1-15%)</f>
        <v>0</v>
      </c>
      <c r="J237" s="272">
        <f t="shared" ref="J237:J239" si="137">B237*E237*(1-20%)</f>
        <v>0</v>
      </c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s="10" customFormat="1" ht="25.05" customHeight="1">
      <c r="A238" s="427" t="s">
        <v>790</v>
      </c>
      <c r="B238" s="220">
        <v>3300</v>
      </c>
      <c r="C238" s="168"/>
      <c r="D238" s="168"/>
      <c r="E238" s="327"/>
      <c r="F238" s="258">
        <f t="shared" si="133"/>
        <v>0</v>
      </c>
      <c r="G238" s="258">
        <f t="shared" si="134"/>
        <v>0</v>
      </c>
      <c r="H238" s="258">
        <f t="shared" si="135"/>
        <v>0</v>
      </c>
      <c r="I238" s="258">
        <f t="shared" si="136"/>
        <v>0</v>
      </c>
      <c r="J238" s="272">
        <f t="shared" si="137"/>
        <v>0</v>
      </c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s="10" customFormat="1" ht="25.05" customHeight="1">
      <c r="A239" s="427" t="s">
        <v>791</v>
      </c>
      <c r="B239" s="220">
        <v>6000</v>
      </c>
      <c r="C239" s="168"/>
      <c r="D239" s="168"/>
      <c r="E239" s="327"/>
      <c r="F239" s="258">
        <f t="shared" si="133"/>
        <v>0</v>
      </c>
      <c r="G239" s="258">
        <f t="shared" si="134"/>
        <v>0</v>
      </c>
      <c r="H239" s="258">
        <f t="shared" si="135"/>
        <v>0</v>
      </c>
      <c r="I239" s="258">
        <f t="shared" si="136"/>
        <v>0</v>
      </c>
      <c r="J239" s="272">
        <f t="shared" si="137"/>
        <v>0</v>
      </c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s="10" customFormat="1" ht="25.05" customHeight="1">
      <c r="A240" s="494"/>
      <c r="B240" s="495"/>
      <c r="C240" s="495"/>
      <c r="D240" s="495"/>
      <c r="E240" s="329" t="s">
        <v>552</v>
      </c>
      <c r="F240" s="260" t="s">
        <v>496</v>
      </c>
      <c r="G240" s="260" t="s">
        <v>5</v>
      </c>
      <c r="H240" s="260" t="s">
        <v>566</v>
      </c>
      <c r="I240" s="260" t="s">
        <v>7</v>
      </c>
      <c r="J240" s="260" t="s">
        <v>567</v>
      </c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31" s="10" customFormat="1" ht="45">
      <c r="A241" s="546" t="s">
        <v>898</v>
      </c>
      <c r="B241" s="547"/>
      <c r="C241" s="103"/>
      <c r="D241" s="103"/>
      <c r="E241" s="330">
        <f t="shared" ref="E241:J241" si="138">SUM(E234:E239)</f>
        <v>0</v>
      </c>
      <c r="F241" s="261">
        <f t="shared" si="138"/>
        <v>0</v>
      </c>
      <c r="G241" s="261">
        <f t="shared" si="138"/>
        <v>0</v>
      </c>
      <c r="H241" s="261">
        <f t="shared" si="138"/>
        <v>0</v>
      </c>
      <c r="I241" s="261">
        <f t="shared" si="138"/>
        <v>0</v>
      </c>
      <c r="J241" s="261">
        <f t="shared" si="138"/>
        <v>0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31" s="10" customFormat="1" ht="25.05" customHeight="1">
      <c r="A242" s="525" t="s">
        <v>813</v>
      </c>
      <c r="B242" s="526"/>
      <c r="C242" s="526"/>
      <c r="D242" s="526"/>
      <c r="E242" s="526"/>
      <c r="F242" s="526"/>
      <c r="G242" s="526"/>
      <c r="H242" s="526"/>
      <c r="I242" s="526"/>
      <c r="J242" s="527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31" s="10" customFormat="1" ht="25.05" customHeight="1">
      <c r="A243" s="283"/>
      <c r="B243" s="262" t="s">
        <v>496</v>
      </c>
      <c r="C243" s="78" t="s">
        <v>5</v>
      </c>
      <c r="D243" s="78" t="s">
        <v>6</v>
      </c>
      <c r="E243" s="329" t="s">
        <v>552</v>
      </c>
      <c r="F243" s="260" t="s">
        <v>496</v>
      </c>
      <c r="G243" s="270" t="s">
        <v>5</v>
      </c>
      <c r="H243" s="270" t="s">
        <v>566</v>
      </c>
      <c r="I243" s="260" t="s">
        <v>7</v>
      </c>
      <c r="J243" s="270" t="s">
        <v>568</v>
      </c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31" s="10" customFormat="1" ht="25.05" customHeight="1">
      <c r="A244" s="458" t="s">
        <v>814</v>
      </c>
      <c r="B244" s="460">
        <v>7200</v>
      </c>
      <c r="C244" s="168"/>
      <c r="D244" s="168"/>
      <c r="E244" s="327"/>
      <c r="F244" s="258">
        <f t="shared" ref="F244" si="139">E244*B244</f>
        <v>0</v>
      </c>
      <c r="G244" s="258">
        <f t="shared" ref="G244" si="140">B244*E244*(1-5%)</f>
        <v>0</v>
      </c>
      <c r="H244" s="258">
        <f t="shared" ref="H244" si="141">B244*E244*(1-10%)</f>
        <v>0</v>
      </c>
      <c r="I244" s="258">
        <f t="shared" ref="I244" si="142">B244*E244*(1-15%)</f>
        <v>0</v>
      </c>
      <c r="J244" s="272">
        <f t="shared" ref="J244" si="143">B244*E244*(1-20%)</f>
        <v>0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31" s="10" customFormat="1" ht="43.05" customHeight="1">
      <c r="A245" s="525" t="s">
        <v>235</v>
      </c>
      <c r="B245" s="526"/>
      <c r="C245" s="526"/>
      <c r="D245" s="526"/>
      <c r="E245" s="526"/>
      <c r="F245" s="526"/>
      <c r="G245" s="526"/>
      <c r="H245" s="526"/>
      <c r="I245" s="526"/>
      <c r="J245" s="527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31" s="10" customFormat="1" ht="25.05" customHeight="1">
      <c r="A246" s="283"/>
      <c r="B246" s="262" t="s">
        <v>496</v>
      </c>
      <c r="C246" s="78" t="s">
        <v>5</v>
      </c>
      <c r="D246" s="78" t="s">
        <v>6</v>
      </c>
      <c r="E246" s="329" t="s">
        <v>552</v>
      </c>
      <c r="F246" s="260" t="s">
        <v>496</v>
      </c>
      <c r="G246" s="270" t="s">
        <v>5</v>
      </c>
      <c r="H246" s="270" t="s">
        <v>566</v>
      </c>
      <c r="I246" s="260" t="s">
        <v>7</v>
      </c>
      <c r="J246" s="270" t="s">
        <v>568</v>
      </c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31" s="10" customFormat="1" ht="25.05" customHeight="1">
      <c r="A247" s="180" t="s">
        <v>182</v>
      </c>
      <c r="B247" s="220">
        <v>2900</v>
      </c>
      <c r="C247" s="77">
        <f t="shared" ref="C247:C250" si="144">B247*(1-5%)</f>
        <v>2755</v>
      </c>
      <c r="D247" s="77">
        <f t="shared" ref="D247:D250" si="145">B247*(1-10%)</f>
        <v>2610</v>
      </c>
      <c r="E247" s="326"/>
      <c r="F247" s="258">
        <f>E247*B247</f>
        <v>0</v>
      </c>
      <c r="G247" s="258">
        <f>B247*E247*(1-5%)</f>
        <v>0</v>
      </c>
      <c r="H247" s="258">
        <f>B247*E247*(1-10%)</f>
        <v>0</v>
      </c>
      <c r="I247" s="258">
        <f>B247*E247*(1-15%)</f>
        <v>0</v>
      </c>
      <c r="J247" s="272">
        <f>B247*E247*(1-20%)</f>
        <v>0</v>
      </c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31" s="10" customFormat="1" ht="25.05" customHeight="1">
      <c r="A248" s="180" t="s">
        <v>183</v>
      </c>
      <c r="B248" s="220">
        <v>7000</v>
      </c>
      <c r="C248" s="77">
        <f t="shared" si="144"/>
        <v>6650</v>
      </c>
      <c r="D248" s="77">
        <f t="shared" si="145"/>
        <v>6300</v>
      </c>
      <c r="E248" s="326"/>
      <c r="F248" s="258">
        <f>E248*B248</f>
        <v>0</v>
      </c>
      <c r="G248" s="258">
        <f>B248*E248*(1-5%)</f>
        <v>0</v>
      </c>
      <c r="H248" s="258">
        <f>B248*E248*(1-10%)</f>
        <v>0</v>
      </c>
      <c r="I248" s="258">
        <f>B248*E248*(1-15%)</f>
        <v>0</v>
      </c>
      <c r="J248" s="272">
        <f>B248*E248*(1-20%)</f>
        <v>0</v>
      </c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31" s="15" customFormat="1" ht="25.05" customHeight="1">
      <c r="A249" s="180" t="s">
        <v>180</v>
      </c>
      <c r="B249" s="220">
        <v>3000</v>
      </c>
      <c r="C249" s="77">
        <f t="shared" si="144"/>
        <v>2850</v>
      </c>
      <c r="D249" s="77">
        <f t="shared" si="145"/>
        <v>2700</v>
      </c>
      <c r="E249" s="326"/>
      <c r="F249" s="258">
        <f>E249*B249</f>
        <v>0</v>
      </c>
      <c r="G249" s="258">
        <f>B249*E249*(1-5%)</f>
        <v>0</v>
      </c>
      <c r="H249" s="258">
        <f>B249*E249*(1-10%)</f>
        <v>0</v>
      </c>
      <c r="I249" s="258">
        <f>B249*E249*(1-15%)</f>
        <v>0</v>
      </c>
      <c r="J249" s="272">
        <f>B249*E249*(1-20%)</f>
        <v>0</v>
      </c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28"/>
      <c r="AD249" s="28"/>
      <c r="AE249" s="28"/>
    </row>
    <row r="250" spans="1:31" s="15" customFormat="1" ht="25.05" customHeight="1">
      <c r="A250" s="180" t="s">
        <v>181</v>
      </c>
      <c r="B250" s="220">
        <v>11000</v>
      </c>
      <c r="C250" s="77">
        <f t="shared" si="144"/>
        <v>10450</v>
      </c>
      <c r="D250" s="77">
        <f t="shared" si="145"/>
        <v>9900</v>
      </c>
      <c r="E250" s="326"/>
      <c r="F250" s="258">
        <f>E250*B250</f>
        <v>0</v>
      </c>
      <c r="G250" s="258">
        <f>B250*E250*(1-5%)</f>
        <v>0</v>
      </c>
      <c r="H250" s="258">
        <f>B250*E250*(1-10%)</f>
        <v>0</v>
      </c>
      <c r="I250" s="258">
        <f>B250*E250*(1-15%)</f>
        <v>0</v>
      </c>
      <c r="J250" s="272">
        <f>B250*E250*(1-20%)</f>
        <v>0</v>
      </c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28"/>
      <c r="AD250" s="28"/>
      <c r="AE250" s="28"/>
    </row>
    <row r="251" spans="1:31" s="15" customFormat="1" ht="37.950000000000003" customHeight="1">
      <c r="A251" s="525" t="s">
        <v>936</v>
      </c>
      <c r="B251" s="526"/>
      <c r="C251" s="526"/>
      <c r="D251" s="526"/>
      <c r="E251" s="526"/>
      <c r="F251" s="526"/>
      <c r="G251" s="526"/>
      <c r="H251" s="526"/>
      <c r="I251" s="526"/>
      <c r="J251" s="527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28"/>
      <c r="AD251" s="28"/>
      <c r="AE251" s="28"/>
    </row>
    <row r="252" spans="1:31" s="15" customFormat="1" ht="25.05" customHeight="1">
      <c r="A252" s="283"/>
      <c r="B252" s="262" t="s">
        <v>496</v>
      </c>
      <c r="C252" s="78" t="s">
        <v>5</v>
      </c>
      <c r="D252" s="78" t="s">
        <v>6</v>
      </c>
      <c r="E252" s="329" t="s">
        <v>552</v>
      </c>
      <c r="F252" s="260" t="s">
        <v>496</v>
      </c>
      <c r="G252" s="270" t="s">
        <v>5</v>
      </c>
      <c r="H252" s="270" t="s">
        <v>566</v>
      </c>
      <c r="I252" s="260" t="s">
        <v>7</v>
      </c>
      <c r="J252" s="270" t="s">
        <v>568</v>
      </c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28"/>
      <c r="AD252" s="28"/>
      <c r="AE252" s="28"/>
    </row>
    <row r="253" spans="1:31" s="15" customFormat="1" ht="25.05" customHeight="1">
      <c r="A253" s="457" t="s">
        <v>937</v>
      </c>
      <c r="B253" s="220">
        <v>2700</v>
      </c>
      <c r="C253" s="77">
        <f t="shared" ref="C253" si="146">B253*(1-5%)</f>
        <v>2565</v>
      </c>
      <c r="D253" s="77">
        <f t="shared" ref="D253" si="147">B253*(1-10%)</f>
        <v>2430</v>
      </c>
      <c r="E253" s="326"/>
      <c r="F253" s="258">
        <f>E253*B253</f>
        <v>0</v>
      </c>
      <c r="G253" s="258">
        <f>B253*E253*(1-5%)</f>
        <v>0</v>
      </c>
      <c r="H253" s="258">
        <f>B253*E253*(1-10%)</f>
        <v>0</v>
      </c>
      <c r="I253" s="258">
        <f>B253*E253*(1-15%)</f>
        <v>0</v>
      </c>
      <c r="J253" s="272">
        <f>B253*E253*(1-20%)</f>
        <v>0</v>
      </c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28"/>
      <c r="AD253" s="28"/>
      <c r="AE253" s="28"/>
    </row>
    <row r="254" spans="1:31" s="15" customFormat="1" ht="25.05" customHeight="1">
      <c r="A254" s="457" t="s">
        <v>938</v>
      </c>
      <c r="B254" s="226">
        <v>4700</v>
      </c>
      <c r="C254" s="89"/>
      <c r="D254" s="89"/>
      <c r="E254" s="326"/>
      <c r="F254" s="258">
        <f>E254*B254</f>
        <v>0</v>
      </c>
      <c r="G254" s="258">
        <f>B254*E254*(1-5%)</f>
        <v>0</v>
      </c>
      <c r="H254" s="258">
        <f>B254*E254*(1-10%)</f>
        <v>0</v>
      </c>
      <c r="I254" s="258">
        <f>B254*E254*(1-15%)</f>
        <v>0</v>
      </c>
      <c r="J254" s="272">
        <f>B254*E254*(1-20%)</f>
        <v>0</v>
      </c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28"/>
      <c r="AD254" s="28"/>
      <c r="AE254" s="28"/>
    </row>
    <row r="255" spans="1:31" s="15" customFormat="1" ht="37.950000000000003" customHeight="1">
      <c r="A255" s="525" t="s">
        <v>236</v>
      </c>
      <c r="B255" s="526"/>
      <c r="C255" s="526"/>
      <c r="D255" s="526"/>
      <c r="E255" s="526"/>
      <c r="F255" s="526"/>
      <c r="G255" s="526"/>
      <c r="H255" s="526"/>
      <c r="I255" s="526"/>
      <c r="J255" s="527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28"/>
      <c r="AD255" s="28"/>
      <c r="AE255" s="28"/>
    </row>
    <row r="256" spans="1:31" s="15" customFormat="1" ht="25.05" customHeight="1">
      <c r="A256" s="283"/>
      <c r="B256" s="262" t="s">
        <v>496</v>
      </c>
      <c r="C256" s="78" t="s">
        <v>5</v>
      </c>
      <c r="D256" s="78" t="s">
        <v>6</v>
      </c>
      <c r="E256" s="329" t="s">
        <v>552</v>
      </c>
      <c r="F256" s="260" t="s">
        <v>496</v>
      </c>
      <c r="G256" s="270" t="s">
        <v>5</v>
      </c>
      <c r="H256" s="270" t="s">
        <v>566</v>
      </c>
      <c r="I256" s="260" t="s">
        <v>7</v>
      </c>
      <c r="J256" s="270" t="s">
        <v>568</v>
      </c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28"/>
      <c r="AD256" s="28"/>
      <c r="AE256" s="28"/>
    </row>
    <row r="257" spans="1:31" s="15" customFormat="1" ht="25.05" customHeight="1">
      <c r="A257" s="180" t="s">
        <v>149</v>
      </c>
      <c r="B257" s="220">
        <v>2400</v>
      </c>
      <c r="C257" s="77">
        <f t="shared" ref="C257:C261" si="148">B257*(1-5%)</f>
        <v>2280</v>
      </c>
      <c r="D257" s="77">
        <f t="shared" ref="D257:D261" si="149">B257*(1-10%)</f>
        <v>2160</v>
      </c>
      <c r="E257" s="326"/>
      <c r="F257" s="258">
        <f>E257*B257</f>
        <v>0</v>
      </c>
      <c r="G257" s="258">
        <f>B257*E257*(1-5%)</f>
        <v>0</v>
      </c>
      <c r="H257" s="258">
        <f>B257*E257*(1-10%)</f>
        <v>0</v>
      </c>
      <c r="I257" s="258">
        <f>B257*E257*(1-15%)</f>
        <v>0</v>
      </c>
      <c r="J257" s="272">
        <f>B257*E257*(1-20%)</f>
        <v>0</v>
      </c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28"/>
      <c r="AD257" s="28"/>
      <c r="AE257" s="28"/>
    </row>
    <row r="258" spans="1:31" s="15" customFormat="1" ht="25.05" customHeight="1">
      <c r="A258" s="180" t="s">
        <v>757</v>
      </c>
      <c r="B258" s="226">
        <v>2900</v>
      </c>
      <c r="C258" s="89"/>
      <c r="D258" s="89"/>
      <c r="E258" s="326"/>
      <c r="F258" s="258">
        <f>E258*B258</f>
        <v>0</v>
      </c>
      <c r="G258" s="258">
        <f>B258*E258*(1-5%)</f>
        <v>0</v>
      </c>
      <c r="H258" s="258">
        <f>B258*E258*(1-10%)</f>
        <v>0</v>
      </c>
      <c r="I258" s="258">
        <f>B258*E258*(1-15%)</f>
        <v>0</v>
      </c>
      <c r="J258" s="272">
        <f>B258*E258*(1-20%)</f>
        <v>0</v>
      </c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28"/>
      <c r="AD258" s="28"/>
      <c r="AE258" s="28"/>
    </row>
    <row r="259" spans="1:31" s="15" customFormat="1" ht="25.05" customHeight="1">
      <c r="A259" s="180" t="s">
        <v>159</v>
      </c>
      <c r="B259" s="220">
        <v>5000</v>
      </c>
      <c r="C259" s="77">
        <f t="shared" si="148"/>
        <v>4750</v>
      </c>
      <c r="D259" s="77">
        <f t="shared" si="149"/>
        <v>4500</v>
      </c>
      <c r="E259" s="326"/>
      <c r="F259" s="258">
        <f>E259*B259</f>
        <v>0</v>
      </c>
      <c r="G259" s="258">
        <f>B259*E259*(1-5%)</f>
        <v>0</v>
      </c>
      <c r="H259" s="258">
        <f>B259*E259*(1-10%)</f>
        <v>0</v>
      </c>
      <c r="I259" s="258">
        <f>B259*E259*(1-15%)</f>
        <v>0</v>
      </c>
      <c r="J259" s="272">
        <f>B259*E259*(1-20%)</f>
        <v>0</v>
      </c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28"/>
      <c r="AD259" s="28"/>
      <c r="AE259" s="28"/>
    </row>
    <row r="260" spans="1:31" s="15" customFormat="1" ht="25.05" customHeight="1">
      <c r="A260" s="180" t="s">
        <v>64</v>
      </c>
      <c r="B260" s="220">
        <v>2700</v>
      </c>
      <c r="C260" s="77">
        <f t="shared" si="148"/>
        <v>2565</v>
      </c>
      <c r="D260" s="77">
        <f t="shared" si="149"/>
        <v>2430</v>
      </c>
      <c r="E260" s="326"/>
      <c r="F260" s="258">
        <f>E260*B260</f>
        <v>0</v>
      </c>
      <c r="G260" s="258">
        <f>B260*E260*(1-5%)</f>
        <v>0</v>
      </c>
      <c r="H260" s="258">
        <f>B260*E260*(1-10%)</f>
        <v>0</v>
      </c>
      <c r="I260" s="258">
        <f>B260*E260*(1-15%)</f>
        <v>0</v>
      </c>
      <c r="J260" s="272">
        <f>B260*E260*(1-20%)</f>
        <v>0</v>
      </c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28"/>
      <c r="AD260" s="28"/>
      <c r="AE260" s="28"/>
    </row>
    <row r="261" spans="1:31" s="15" customFormat="1" ht="25.05" customHeight="1">
      <c r="A261" s="180" t="s">
        <v>939</v>
      </c>
      <c r="B261" s="220">
        <v>7000</v>
      </c>
      <c r="C261" s="77">
        <f t="shared" si="148"/>
        <v>6650</v>
      </c>
      <c r="D261" s="77">
        <f t="shared" si="149"/>
        <v>6300</v>
      </c>
      <c r="E261" s="326"/>
      <c r="F261" s="258">
        <f>E261*B261</f>
        <v>0</v>
      </c>
      <c r="G261" s="258">
        <f>B261*E261*(1-5%)</f>
        <v>0</v>
      </c>
      <c r="H261" s="258">
        <f>B261*E261*(1-10%)</f>
        <v>0</v>
      </c>
      <c r="I261" s="258">
        <f>B261*E261*(1-15%)</f>
        <v>0</v>
      </c>
      <c r="J261" s="272">
        <f>B261*E261*(1-20%)</f>
        <v>0</v>
      </c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28"/>
      <c r="AD261" s="28"/>
      <c r="AE261" s="28"/>
    </row>
    <row r="262" spans="1:31" s="15" customFormat="1" ht="34.049999999999997" customHeight="1">
      <c r="A262" s="525" t="s">
        <v>701</v>
      </c>
      <c r="B262" s="526"/>
      <c r="C262" s="526"/>
      <c r="D262" s="526"/>
      <c r="E262" s="526"/>
      <c r="F262" s="526"/>
      <c r="G262" s="526"/>
      <c r="H262" s="526"/>
      <c r="I262" s="526"/>
      <c r="J262" s="527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28"/>
      <c r="AD262" s="28"/>
      <c r="AE262" s="28"/>
    </row>
    <row r="263" spans="1:31" s="10" customFormat="1" ht="25.05" customHeight="1">
      <c r="A263" s="283"/>
      <c r="B263" s="262" t="s">
        <v>496</v>
      </c>
      <c r="C263" s="78" t="s">
        <v>5</v>
      </c>
      <c r="D263" s="78" t="s">
        <v>6</v>
      </c>
      <c r="E263" s="329" t="s">
        <v>552</v>
      </c>
      <c r="F263" s="260" t="s">
        <v>496</v>
      </c>
      <c r="G263" s="270" t="s">
        <v>5</v>
      </c>
      <c r="H263" s="270" t="s">
        <v>566</v>
      </c>
      <c r="I263" s="260" t="s">
        <v>7</v>
      </c>
      <c r="J263" s="270" t="s">
        <v>568</v>
      </c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28"/>
      <c r="AD263" s="28"/>
      <c r="AE263" s="28"/>
    </row>
    <row r="264" spans="1:31" s="10" customFormat="1" ht="25.05" customHeight="1">
      <c r="A264" s="187" t="s">
        <v>193</v>
      </c>
      <c r="B264" s="476">
        <v>1500</v>
      </c>
      <c r="C264" s="77">
        <f t="shared" ref="C264:C289" si="150">B264*(1-5%)</f>
        <v>1425</v>
      </c>
      <c r="D264" s="77">
        <f t="shared" ref="D264:D289" si="151">B264*(1-10%)</f>
        <v>1350</v>
      </c>
      <c r="E264" s="326"/>
      <c r="F264" s="258">
        <f t="shared" ref="F264:F289" si="152">E264*B264</f>
        <v>0</v>
      </c>
      <c r="G264" s="258">
        <f t="shared" ref="G264:G289" si="153">B264*E264*(1-5%)</f>
        <v>0</v>
      </c>
      <c r="H264" s="258">
        <f t="shared" ref="H264:H289" si="154">B264*E264*(1-10%)</f>
        <v>0</v>
      </c>
      <c r="I264" s="258">
        <f t="shared" ref="I264:I289" si="155">B264*E264*(1-15%)</f>
        <v>0</v>
      </c>
      <c r="J264" s="272">
        <f t="shared" ref="J264:J289" si="156">B264*E264*(1-20%)</f>
        <v>0</v>
      </c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31" s="10" customFormat="1" ht="25.05" customHeight="1">
      <c r="A265" s="461" t="s">
        <v>815</v>
      </c>
      <c r="B265" s="478">
        <v>2400</v>
      </c>
      <c r="C265" s="136"/>
      <c r="D265" s="136"/>
      <c r="E265" s="326"/>
      <c r="F265" s="258">
        <f t="shared" ref="F265:F266" si="157">E265*B265</f>
        <v>0</v>
      </c>
      <c r="G265" s="258">
        <f t="shared" ref="G265:G266" si="158">B265*E265*(1-5%)</f>
        <v>0</v>
      </c>
      <c r="H265" s="258">
        <f t="shared" ref="H265:H266" si="159">B265*E265*(1-10%)</f>
        <v>0</v>
      </c>
      <c r="I265" s="258">
        <f t="shared" ref="I265:I266" si="160">B265*E265*(1-15%)</f>
        <v>0</v>
      </c>
      <c r="J265" s="272">
        <f t="shared" ref="J265:J266" si="161">B265*E265*(1-20%)</f>
        <v>0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31" s="10" customFormat="1" ht="25.05" customHeight="1">
      <c r="A266" s="461" t="s">
        <v>816</v>
      </c>
      <c r="B266" s="478">
        <v>4500</v>
      </c>
      <c r="C266" s="136"/>
      <c r="D266" s="136"/>
      <c r="E266" s="326"/>
      <c r="F266" s="258">
        <f t="shared" si="157"/>
        <v>0</v>
      </c>
      <c r="G266" s="258">
        <f t="shared" si="158"/>
        <v>0</v>
      </c>
      <c r="H266" s="258">
        <f t="shared" si="159"/>
        <v>0</v>
      </c>
      <c r="I266" s="258">
        <f t="shared" si="160"/>
        <v>0</v>
      </c>
      <c r="J266" s="272">
        <f t="shared" si="161"/>
        <v>0</v>
      </c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31" s="10" customFormat="1" ht="25.05" customHeight="1">
      <c r="A267" s="187" t="s">
        <v>146</v>
      </c>
      <c r="B267" s="228">
        <v>2400</v>
      </c>
      <c r="C267" s="77">
        <f t="shared" si="150"/>
        <v>2280</v>
      </c>
      <c r="D267" s="77">
        <f t="shared" si="151"/>
        <v>2160</v>
      </c>
      <c r="E267" s="326"/>
      <c r="F267" s="258">
        <f t="shared" si="152"/>
        <v>0</v>
      </c>
      <c r="G267" s="258">
        <f t="shared" si="153"/>
        <v>0</v>
      </c>
      <c r="H267" s="258">
        <f t="shared" si="154"/>
        <v>0</v>
      </c>
      <c r="I267" s="258">
        <f t="shared" si="155"/>
        <v>0</v>
      </c>
      <c r="J267" s="272">
        <f t="shared" si="156"/>
        <v>0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31" s="10" customFormat="1" ht="25.05" customHeight="1">
      <c r="A268" s="187" t="s">
        <v>147</v>
      </c>
      <c r="B268" s="228">
        <v>2700</v>
      </c>
      <c r="C268" s="77">
        <f t="shared" si="150"/>
        <v>2565</v>
      </c>
      <c r="D268" s="77">
        <f t="shared" si="151"/>
        <v>2430</v>
      </c>
      <c r="E268" s="326"/>
      <c r="F268" s="258">
        <f t="shared" si="152"/>
        <v>0</v>
      </c>
      <c r="G268" s="258">
        <f t="shared" si="153"/>
        <v>0</v>
      </c>
      <c r="H268" s="258">
        <f t="shared" si="154"/>
        <v>0</v>
      </c>
      <c r="I268" s="258">
        <f t="shared" si="155"/>
        <v>0</v>
      </c>
      <c r="J268" s="272">
        <f t="shared" si="156"/>
        <v>0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31" s="10" customFormat="1" ht="25.05" customHeight="1">
      <c r="A269" s="187" t="s">
        <v>148</v>
      </c>
      <c r="B269" s="228">
        <v>4500</v>
      </c>
      <c r="C269" s="77">
        <f t="shared" si="150"/>
        <v>4275</v>
      </c>
      <c r="D269" s="77">
        <f t="shared" si="151"/>
        <v>4050</v>
      </c>
      <c r="E269" s="326"/>
      <c r="F269" s="258">
        <f t="shared" si="152"/>
        <v>0</v>
      </c>
      <c r="G269" s="258">
        <f t="shared" si="153"/>
        <v>0</v>
      </c>
      <c r="H269" s="258">
        <f t="shared" si="154"/>
        <v>0</v>
      </c>
      <c r="I269" s="258">
        <f t="shared" si="155"/>
        <v>0</v>
      </c>
      <c r="J269" s="272">
        <f t="shared" si="156"/>
        <v>0</v>
      </c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31" s="10" customFormat="1" ht="25.05" customHeight="1">
      <c r="A270" s="192" t="s">
        <v>687</v>
      </c>
      <c r="B270" s="229">
        <v>3000</v>
      </c>
      <c r="C270" s="89">
        <f t="shared" si="150"/>
        <v>2850</v>
      </c>
      <c r="D270" s="89">
        <f t="shared" si="151"/>
        <v>2700</v>
      </c>
      <c r="E270" s="326"/>
      <c r="F270" s="258">
        <f t="shared" si="152"/>
        <v>0</v>
      </c>
      <c r="G270" s="258">
        <f t="shared" si="153"/>
        <v>0</v>
      </c>
      <c r="H270" s="258">
        <f t="shared" si="154"/>
        <v>0</v>
      </c>
      <c r="I270" s="258">
        <f t="shared" si="155"/>
        <v>0</v>
      </c>
      <c r="J270" s="272">
        <f t="shared" si="156"/>
        <v>0</v>
      </c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31" s="10" customFormat="1" ht="25.05" customHeight="1">
      <c r="A271" s="192" t="s">
        <v>688</v>
      </c>
      <c r="B271" s="229">
        <v>5000</v>
      </c>
      <c r="C271" s="89">
        <f t="shared" si="150"/>
        <v>4750</v>
      </c>
      <c r="D271" s="89">
        <f t="shared" si="151"/>
        <v>4500</v>
      </c>
      <c r="E271" s="326"/>
      <c r="F271" s="258">
        <f t="shared" si="152"/>
        <v>0</v>
      </c>
      <c r="G271" s="258">
        <f t="shared" si="153"/>
        <v>0</v>
      </c>
      <c r="H271" s="258">
        <f t="shared" si="154"/>
        <v>0</v>
      </c>
      <c r="I271" s="258">
        <f t="shared" si="155"/>
        <v>0</v>
      </c>
      <c r="J271" s="272">
        <f t="shared" si="156"/>
        <v>0</v>
      </c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31" s="10" customFormat="1" ht="25.05" customHeight="1">
      <c r="A272" s="187" t="s">
        <v>74</v>
      </c>
      <c r="B272" s="228">
        <v>2400</v>
      </c>
      <c r="C272" s="77">
        <f t="shared" si="150"/>
        <v>2280</v>
      </c>
      <c r="D272" s="77">
        <f t="shared" si="151"/>
        <v>2160</v>
      </c>
      <c r="E272" s="326"/>
      <c r="F272" s="258">
        <f t="shared" si="152"/>
        <v>0</v>
      </c>
      <c r="G272" s="258">
        <f t="shared" si="153"/>
        <v>0</v>
      </c>
      <c r="H272" s="258">
        <f t="shared" si="154"/>
        <v>0</v>
      </c>
      <c r="I272" s="258">
        <f t="shared" si="155"/>
        <v>0</v>
      </c>
      <c r="J272" s="272">
        <f t="shared" si="156"/>
        <v>0</v>
      </c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s="10" customFormat="1" ht="25.05" customHeight="1">
      <c r="A273" s="187" t="s">
        <v>73</v>
      </c>
      <c r="B273" s="228">
        <v>4500</v>
      </c>
      <c r="C273" s="77">
        <f t="shared" si="150"/>
        <v>4275</v>
      </c>
      <c r="D273" s="77">
        <f t="shared" si="151"/>
        <v>4050</v>
      </c>
      <c r="E273" s="326"/>
      <c r="F273" s="258">
        <f t="shared" si="152"/>
        <v>0</v>
      </c>
      <c r="G273" s="258">
        <f t="shared" si="153"/>
        <v>0</v>
      </c>
      <c r="H273" s="258">
        <f t="shared" si="154"/>
        <v>0</v>
      </c>
      <c r="I273" s="258">
        <f t="shared" si="155"/>
        <v>0</v>
      </c>
      <c r="J273" s="272">
        <f t="shared" si="156"/>
        <v>0</v>
      </c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s="10" customFormat="1" ht="25.05" customHeight="1">
      <c r="A274" s="187" t="s">
        <v>195</v>
      </c>
      <c r="B274" s="228">
        <v>2000</v>
      </c>
      <c r="C274" s="77">
        <f t="shared" si="150"/>
        <v>1900</v>
      </c>
      <c r="D274" s="77">
        <f t="shared" si="151"/>
        <v>1800</v>
      </c>
      <c r="E274" s="326"/>
      <c r="F274" s="258">
        <f t="shared" si="152"/>
        <v>0</v>
      </c>
      <c r="G274" s="258">
        <f t="shared" si="153"/>
        <v>0</v>
      </c>
      <c r="H274" s="258">
        <f t="shared" si="154"/>
        <v>0</v>
      </c>
      <c r="I274" s="258">
        <f t="shared" si="155"/>
        <v>0</v>
      </c>
      <c r="J274" s="272">
        <f t="shared" si="156"/>
        <v>0</v>
      </c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s="10" customFormat="1" ht="25.05" customHeight="1">
      <c r="A275" s="187" t="s">
        <v>196</v>
      </c>
      <c r="B275" s="228">
        <v>4300</v>
      </c>
      <c r="C275" s="77">
        <f t="shared" si="150"/>
        <v>4085</v>
      </c>
      <c r="D275" s="77">
        <f t="shared" si="151"/>
        <v>3870</v>
      </c>
      <c r="E275" s="326"/>
      <c r="F275" s="258">
        <f t="shared" si="152"/>
        <v>0</v>
      </c>
      <c r="G275" s="258">
        <f t="shared" si="153"/>
        <v>0</v>
      </c>
      <c r="H275" s="258">
        <f t="shared" si="154"/>
        <v>0</v>
      </c>
      <c r="I275" s="258">
        <f t="shared" si="155"/>
        <v>0</v>
      </c>
      <c r="J275" s="272">
        <f t="shared" si="156"/>
        <v>0</v>
      </c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s="10" customFormat="1" ht="25.05" customHeight="1">
      <c r="A276" s="187" t="s">
        <v>199</v>
      </c>
      <c r="B276" s="228">
        <v>8000</v>
      </c>
      <c r="C276" s="77">
        <f t="shared" si="150"/>
        <v>7600</v>
      </c>
      <c r="D276" s="77">
        <f t="shared" si="151"/>
        <v>7200</v>
      </c>
      <c r="E276" s="326"/>
      <c r="F276" s="258">
        <f t="shared" si="152"/>
        <v>0</v>
      </c>
      <c r="G276" s="258">
        <f t="shared" si="153"/>
        <v>0</v>
      </c>
      <c r="H276" s="258">
        <f t="shared" si="154"/>
        <v>0</v>
      </c>
      <c r="I276" s="258">
        <f t="shared" si="155"/>
        <v>0</v>
      </c>
      <c r="J276" s="272">
        <f t="shared" si="156"/>
        <v>0</v>
      </c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s="10" customFormat="1" ht="25.05" customHeight="1">
      <c r="A277" s="187" t="s">
        <v>197</v>
      </c>
      <c r="B277" s="228">
        <v>2100</v>
      </c>
      <c r="C277" s="77">
        <f t="shared" si="150"/>
        <v>1995</v>
      </c>
      <c r="D277" s="77">
        <f t="shared" si="151"/>
        <v>1890</v>
      </c>
      <c r="E277" s="326"/>
      <c r="F277" s="258">
        <f t="shared" si="152"/>
        <v>0</v>
      </c>
      <c r="G277" s="258">
        <f t="shared" si="153"/>
        <v>0</v>
      </c>
      <c r="H277" s="258">
        <f t="shared" si="154"/>
        <v>0</v>
      </c>
      <c r="I277" s="258">
        <f t="shared" si="155"/>
        <v>0</v>
      </c>
      <c r="J277" s="272">
        <f t="shared" si="156"/>
        <v>0</v>
      </c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s="10" customFormat="1" ht="25.05" customHeight="1">
      <c r="A278" s="187" t="s">
        <v>545</v>
      </c>
      <c r="B278" s="229">
        <v>3400</v>
      </c>
      <c r="C278" s="89">
        <f t="shared" si="150"/>
        <v>3230</v>
      </c>
      <c r="D278" s="89">
        <f t="shared" si="151"/>
        <v>3060</v>
      </c>
      <c r="E278" s="326"/>
      <c r="F278" s="258">
        <f t="shared" si="152"/>
        <v>0</v>
      </c>
      <c r="G278" s="258">
        <f t="shared" si="153"/>
        <v>0</v>
      </c>
      <c r="H278" s="258">
        <f t="shared" si="154"/>
        <v>0</v>
      </c>
      <c r="I278" s="258">
        <f t="shared" si="155"/>
        <v>0</v>
      </c>
      <c r="J278" s="272">
        <f t="shared" si="156"/>
        <v>0</v>
      </c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s="10" customFormat="1" ht="25.05" customHeight="1">
      <c r="A279" s="187" t="s">
        <v>198</v>
      </c>
      <c r="B279" s="476">
        <v>9000</v>
      </c>
      <c r="C279" s="77">
        <f t="shared" si="150"/>
        <v>8550</v>
      </c>
      <c r="D279" s="77">
        <f t="shared" si="151"/>
        <v>8100</v>
      </c>
      <c r="E279" s="326"/>
      <c r="F279" s="258">
        <f t="shared" si="152"/>
        <v>0</v>
      </c>
      <c r="G279" s="258">
        <f t="shared" si="153"/>
        <v>0</v>
      </c>
      <c r="H279" s="258">
        <f t="shared" si="154"/>
        <v>0</v>
      </c>
      <c r="I279" s="258">
        <f t="shared" si="155"/>
        <v>0</v>
      </c>
      <c r="J279" s="272">
        <f t="shared" si="156"/>
        <v>0</v>
      </c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s="10" customFormat="1" ht="25.05" customHeight="1">
      <c r="A280" s="193" t="s">
        <v>548</v>
      </c>
      <c r="B280" s="477">
        <v>2100</v>
      </c>
      <c r="C280" s="89">
        <f t="shared" si="150"/>
        <v>1995</v>
      </c>
      <c r="D280" s="89">
        <f t="shared" si="151"/>
        <v>1890</v>
      </c>
      <c r="E280" s="326"/>
      <c r="F280" s="258">
        <f t="shared" si="152"/>
        <v>0</v>
      </c>
      <c r="G280" s="258">
        <f t="shared" si="153"/>
        <v>0</v>
      </c>
      <c r="H280" s="258">
        <f t="shared" si="154"/>
        <v>0</v>
      </c>
      <c r="I280" s="258">
        <f t="shared" si="155"/>
        <v>0</v>
      </c>
      <c r="J280" s="272">
        <f t="shared" si="156"/>
        <v>0</v>
      </c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s="10" customFormat="1" ht="25.05" customHeight="1">
      <c r="A281" s="193" t="s">
        <v>549</v>
      </c>
      <c r="B281" s="477">
        <v>4800</v>
      </c>
      <c r="C281" s="89">
        <f t="shared" si="150"/>
        <v>4560</v>
      </c>
      <c r="D281" s="89">
        <f t="shared" si="151"/>
        <v>4320</v>
      </c>
      <c r="E281" s="326"/>
      <c r="F281" s="258">
        <f t="shared" si="152"/>
        <v>0</v>
      </c>
      <c r="G281" s="258">
        <f t="shared" si="153"/>
        <v>0</v>
      </c>
      <c r="H281" s="258">
        <f t="shared" si="154"/>
        <v>0</v>
      </c>
      <c r="I281" s="258">
        <f t="shared" si="155"/>
        <v>0</v>
      </c>
      <c r="J281" s="272">
        <f t="shared" si="156"/>
        <v>0</v>
      </c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s="10" customFormat="1" ht="25.05" customHeight="1">
      <c r="A282" s="193" t="s">
        <v>550</v>
      </c>
      <c r="B282" s="477">
        <v>9000</v>
      </c>
      <c r="C282" s="89">
        <f t="shared" si="150"/>
        <v>8550</v>
      </c>
      <c r="D282" s="89">
        <f t="shared" si="151"/>
        <v>8100</v>
      </c>
      <c r="E282" s="326"/>
      <c r="F282" s="258">
        <f t="shared" si="152"/>
        <v>0</v>
      </c>
      <c r="G282" s="258">
        <f t="shared" si="153"/>
        <v>0</v>
      </c>
      <c r="H282" s="258">
        <f t="shared" si="154"/>
        <v>0</v>
      </c>
      <c r="I282" s="258">
        <f t="shared" si="155"/>
        <v>0</v>
      </c>
      <c r="J282" s="272">
        <f t="shared" si="156"/>
        <v>0</v>
      </c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s="10" customFormat="1" ht="25.05" customHeight="1">
      <c r="A283" s="461" t="s">
        <v>817</v>
      </c>
      <c r="B283" s="478">
        <v>2900</v>
      </c>
      <c r="C283" s="136"/>
      <c r="D283" s="136"/>
      <c r="E283" s="326"/>
      <c r="F283" s="258">
        <f t="shared" ref="F283" si="162">E283*B283</f>
        <v>0</v>
      </c>
      <c r="G283" s="258">
        <f t="shared" ref="G283" si="163">B283*E283*(1-5%)</f>
        <v>0</v>
      </c>
      <c r="H283" s="258">
        <f t="shared" ref="H283" si="164">B283*E283*(1-10%)</f>
        <v>0</v>
      </c>
      <c r="I283" s="258">
        <f t="shared" ref="I283" si="165">B283*E283*(1-15%)</f>
        <v>0</v>
      </c>
      <c r="J283" s="272">
        <f t="shared" ref="J283" si="166">B283*E283*(1-20%)</f>
        <v>0</v>
      </c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s="10" customFormat="1" ht="25.05" customHeight="1">
      <c r="A284" s="187" t="s">
        <v>32</v>
      </c>
      <c r="B284" s="476">
        <v>1800</v>
      </c>
      <c r="C284" s="77">
        <f t="shared" si="150"/>
        <v>1710</v>
      </c>
      <c r="D284" s="77">
        <f t="shared" si="151"/>
        <v>1620</v>
      </c>
      <c r="E284" s="326"/>
      <c r="F284" s="258">
        <f t="shared" si="152"/>
        <v>0</v>
      </c>
      <c r="G284" s="258">
        <f t="shared" si="153"/>
        <v>0</v>
      </c>
      <c r="H284" s="258">
        <f t="shared" si="154"/>
        <v>0</v>
      </c>
      <c r="I284" s="258">
        <f t="shared" si="155"/>
        <v>0</v>
      </c>
      <c r="J284" s="272">
        <f t="shared" si="156"/>
        <v>0</v>
      </c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s="10" customFormat="1" ht="25.05" customHeight="1">
      <c r="A285" s="187" t="s">
        <v>31</v>
      </c>
      <c r="B285" s="476">
        <v>3500</v>
      </c>
      <c r="C285" s="77">
        <f t="shared" si="150"/>
        <v>3325</v>
      </c>
      <c r="D285" s="77">
        <f t="shared" si="151"/>
        <v>3150</v>
      </c>
      <c r="E285" s="326"/>
      <c r="F285" s="258">
        <f t="shared" si="152"/>
        <v>0</v>
      </c>
      <c r="G285" s="258">
        <f t="shared" si="153"/>
        <v>0</v>
      </c>
      <c r="H285" s="258">
        <f t="shared" si="154"/>
        <v>0</v>
      </c>
      <c r="I285" s="258">
        <f t="shared" si="155"/>
        <v>0</v>
      </c>
      <c r="J285" s="272">
        <f t="shared" si="156"/>
        <v>0</v>
      </c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s="10" customFormat="1" ht="25.05" customHeight="1">
      <c r="A286" s="187" t="s">
        <v>194</v>
      </c>
      <c r="B286" s="476">
        <v>2000</v>
      </c>
      <c r="C286" s="77">
        <f t="shared" si="150"/>
        <v>1900</v>
      </c>
      <c r="D286" s="77">
        <f t="shared" si="151"/>
        <v>1800</v>
      </c>
      <c r="E286" s="326"/>
      <c r="F286" s="258">
        <f t="shared" si="152"/>
        <v>0</v>
      </c>
      <c r="G286" s="258">
        <f t="shared" si="153"/>
        <v>0</v>
      </c>
      <c r="H286" s="258">
        <f t="shared" si="154"/>
        <v>0</v>
      </c>
      <c r="I286" s="258">
        <f t="shared" si="155"/>
        <v>0</v>
      </c>
      <c r="J286" s="272">
        <f t="shared" si="156"/>
        <v>0</v>
      </c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s="10" customFormat="1" ht="25.05" customHeight="1">
      <c r="A287" s="461" t="s">
        <v>818</v>
      </c>
      <c r="B287" s="478">
        <v>240</v>
      </c>
      <c r="C287" s="136"/>
      <c r="D287" s="136"/>
      <c r="E287" s="326"/>
      <c r="F287" s="258">
        <f t="shared" ref="F287" si="167">E287*B287</f>
        <v>0</v>
      </c>
      <c r="G287" s="258">
        <f t="shared" ref="G287" si="168">B287*E287*(1-5%)</f>
        <v>0</v>
      </c>
      <c r="H287" s="258">
        <f t="shared" ref="H287" si="169">B287*E287*(1-10%)</f>
        <v>0</v>
      </c>
      <c r="I287" s="258">
        <f t="shared" ref="I287" si="170">B287*E287*(1-15%)</f>
        <v>0</v>
      </c>
      <c r="J287" s="272">
        <f t="shared" ref="J287" si="171">B287*E287*(1-20%)</f>
        <v>0</v>
      </c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s="10" customFormat="1" ht="25.05" customHeight="1">
      <c r="A288" s="187" t="s">
        <v>44</v>
      </c>
      <c r="B288" s="476">
        <v>2500</v>
      </c>
      <c r="C288" s="77">
        <f t="shared" si="150"/>
        <v>2375</v>
      </c>
      <c r="D288" s="77">
        <f t="shared" si="151"/>
        <v>2250</v>
      </c>
      <c r="E288" s="326"/>
      <c r="F288" s="258">
        <f t="shared" si="152"/>
        <v>0</v>
      </c>
      <c r="G288" s="258">
        <f t="shared" si="153"/>
        <v>0</v>
      </c>
      <c r="H288" s="258">
        <f t="shared" si="154"/>
        <v>0</v>
      </c>
      <c r="I288" s="258">
        <f t="shared" si="155"/>
        <v>0</v>
      </c>
      <c r="J288" s="272">
        <f t="shared" si="156"/>
        <v>0</v>
      </c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s="10" customFormat="1" ht="25.05" customHeight="1">
      <c r="A289" s="187" t="s">
        <v>45</v>
      </c>
      <c r="B289" s="476">
        <v>4500</v>
      </c>
      <c r="C289" s="77">
        <f t="shared" si="150"/>
        <v>4275</v>
      </c>
      <c r="D289" s="77">
        <f t="shared" si="151"/>
        <v>4050</v>
      </c>
      <c r="E289" s="326"/>
      <c r="F289" s="258">
        <f t="shared" si="152"/>
        <v>0</v>
      </c>
      <c r="G289" s="258">
        <f t="shared" si="153"/>
        <v>0</v>
      </c>
      <c r="H289" s="258">
        <f t="shared" si="154"/>
        <v>0</v>
      </c>
      <c r="I289" s="258">
        <f t="shared" si="155"/>
        <v>0</v>
      </c>
      <c r="J289" s="272">
        <f t="shared" si="156"/>
        <v>0</v>
      </c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s="10" customFormat="1" ht="25.05" customHeight="1">
      <c r="A290" s="461" t="s">
        <v>819</v>
      </c>
      <c r="B290" s="478">
        <v>350</v>
      </c>
      <c r="C290" s="168"/>
      <c r="D290" s="168"/>
      <c r="E290" s="326"/>
      <c r="F290" s="258">
        <f t="shared" ref="F290:F291" si="172">E290*B290</f>
        <v>0</v>
      </c>
      <c r="G290" s="258">
        <f t="shared" ref="G290:G291" si="173">B290*E290*(1-5%)</f>
        <v>0</v>
      </c>
      <c r="H290" s="258">
        <f t="shared" ref="H290:H291" si="174">B290*E290*(1-10%)</f>
        <v>0</v>
      </c>
      <c r="I290" s="258">
        <f t="shared" ref="I290:I291" si="175">B290*E290*(1-15%)</f>
        <v>0</v>
      </c>
      <c r="J290" s="272">
        <f t="shared" ref="J290:J291" si="176">B290*E290*(1-20%)</f>
        <v>0</v>
      </c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s="10" customFormat="1" ht="25.05" customHeight="1">
      <c r="A291" s="459" t="s">
        <v>820</v>
      </c>
      <c r="B291" s="478">
        <v>1000</v>
      </c>
      <c r="C291" s="168"/>
      <c r="D291" s="168"/>
      <c r="E291" s="326"/>
      <c r="F291" s="258">
        <f t="shared" si="172"/>
        <v>0</v>
      </c>
      <c r="G291" s="258">
        <f t="shared" si="173"/>
        <v>0</v>
      </c>
      <c r="H291" s="258">
        <f t="shared" si="174"/>
        <v>0</v>
      </c>
      <c r="I291" s="258">
        <f t="shared" si="175"/>
        <v>0</v>
      </c>
      <c r="J291" s="272">
        <f t="shared" si="176"/>
        <v>0</v>
      </c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s="10" customFormat="1" ht="25.05" customHeight="1">
      <c r="A292" s="494"/>
      <c r="B292" s="495"/>
      <c r="C292" s="495"/>
      <c r="D292" s="495"/>
      <c r="E292" s="329" t="s">
        <v>552</v>
      </c>
      <c r="F292" s="260" t="s">
        <v>496</v>
      </c>
      <c r="G292" s="260" t="s">
        <v>5</v>
      </c>
      <c r="H292" s="260" t="s">
        <v>566</v>
      </c>
      <c r="I292" s="260" t="s">
        <v>7</v>
      </c>
      <c r="J292" s="260" t="s">
        <v>567</v>
      </c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s="10" customFormat="1" ht="45">
      <c r="A293" s="546" t="s">
        <v>899</v>
      </c>
      <c r="B293" s="547"/>
      <c r="C293" s="103"/>
      <c r="D293" s="103"/>
      <c r="E293" s="330">
        <f>SUM(E264:E291,E257:E261,E253:E254,E247:E250,E244)</f>
        <v>0</v>
      </c>
      <c r="F293" s="261">
        <f>SUM(F264:F291,F257:F261,F247:F250,F244)</f>
        <v>0</v>
      </c>
      <c r="G293" s="261">
        <f>SUM(G264:G291,G257:G261,G247:G250,G244)</f>
        <v>0</v>
      </c>
      <c r="H293" s="261">
        <f>SUM(H264:H291,H257:H261,H247:H250,H244)</f>
        <v>0</v>
      </c>
      <c r="I293" s="261">
        <f>SUM(I264:I291,I257:I261,I247:I250,I244)</f>
        <v>0</v>
      </c>
      <c r="J293" s="261">
        <f>SUM(J264:J291,J257:J261,J247:J250,J244)</f>
        <v>0</v>
      </c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s="10" customFormat="1" ht="36" customHeight="1">
      <c r="A294" s="548" t="s">
        <v>291</v>
      </c>
      <c r="B294" s="549"/>
      <c r="C294" s="549"/>
      <c r="D294" s="549"/>
      <c r="E294" s="549"/>
      <c r="F294" s="549"/>
      <c r="G294" s="549"/>
      <c r="H294" s="549"/>
      <c r="I294" s="549"/>
      <c r="J294" s="550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s="10" customFormat="1" ht="25.05" customHeight="1">
      <c r="A295" s="283"/>
      <c r="B295" s="262" t="s">
        <v>496</v>
      </c>
      <c r="C295" s="97" t="s">
        <v>5</v>
      </c>
      <c r="D295" s="97" t="s">
        <v>6</v>
      </c>
      <c r="E295" s="329" t="s">
        <v>552</v>
      </c>
      <c r="F295" s="260" t="s">
        <v>496</v>
      </c>
      <c r="G295" s="270" t="s">
        <v>5</v>
      </c>
      <c r="H295" s="270" t="s">
        <v>566</v>
      </c>
      <c r="I295" s="260" t="s">
        <v>7</v>
      </c>
      <c r="J295" s="270" t="s">
        <v>568</v>
      </c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s="10" customFormat="1" ht="25.05" customHeight="1">
      <c r="A296" s="187" t="s">
        <v>289</v>
      </c>
      <c r="B296" s="228">
        <v>60</v>
      </c>
      <c r="C296" s="79"/>
      <c r="D296" s="79"/>
      <c r="E296" s="326"/>
      <c r="F296" s="258">
        <f t="shared" ref="F296:F311" si="177">E296*B296</f>
        <v>0</v>
      </c>
      <c r="G296" s="258">
        <f t="shared" ref="G296:G311" si="178">B296*E296</f>
        <v>0</v>
      </c>
      <c r="H296" s="258">
        <f t="shared" ref="H296:H311" si="179">B296*E296</f>
        <v>0</v>
      </c>
      <c r="I296" s="258">
        <f t="shared" ref="I296:I311" si="180">B296*E296</f>
        <v>0</v>
      </c>
      <c r="J296" s="258">
        <f t="shared" ref="J296:J311" si="181">B296*E296</f>
        <v>0</v>
      </c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s="10" customFormat="1" ht="25.05" customHeight="1">
      <c r="A297" s="187" t="s">
        <v>290</v>
      </c>
      <c r="B297" s="228">
        <v>60</v>
      </c>
      <c r="C297" s="79"/>
      <c r="D297" s="79"/>
      <c r="E297" s="326"/>
      <c r="F297" s="258">
        <f t="shared" si="177"/>
        <v>0</v>
      </c>
      <c r="G297" s="258">
        <f t="shared" si="178"/>
        <v>0</v>
      </c>
      <c r="H297" s="258">
        <f t="shared" si="179"/>
        <v>0</v>
      </c>
      <c r="I297" s="258">
        <f t="shared" si="180"/>
        <v>0</v>
      </c>
      <c r="J297" s="258">
        <f t="shared" si="181"/>
        <v>0</v>
      </c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s="10" customFormat="1" ht="25.05" customHeight="1">
      <c r="A298" s="180" t="s">
        <v>327</v>
      </c>
      <c r="B298" s="228">
        <v>60</v>
      </c>
      <c r="C298" s="79"/>
      <c r="D298" s="79"/>
      <c r="E298" s="326"/>
      <c r="F298" s="258">
        <f t="shared" si="177"/>
        <v>0</v>
      </c>
      <c r="G298" s="258">
        <f>B298*E298</f>
        <v>0</v>
      </c>
      <c r="H298" s="258">
        <f>B298*E298</f>
        <v>0</v>
      </c>
      <c r="I298" s="258">
        <f t="shared" si="180"/>
        <v>0</v>
      </c>
      <c r="J298" s="258">
        <f t="shared" si="181"/>
        <v>0</v>
      </c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s="10" customFormat="1" ht="25.05" customHeight="1">
      <c r="A299" s="181" t="s">
        <v>787</v>
      </c>
      <c r="B299" s="421">
        <v>60</v>
      </c>
      <c r="C299" s="140"/>
      <c r="D299" s="140"/>
      <c r="E299" s="327"/>
      <c r="F299" s="258">
        <f t="shared" si="177"/>
        <v>0</v>
      </c>
      <c r="G299" s="258">
        <f t="shared" ref="G299:G300" si="182">B299*E299</f>
        <v>0</v>
      </c>
      <c r="H299" s="258">
        <f t="shared" ref="H299:H300" si="183">B299*E299</f>
        <v>0</v>
      </c>
      <c r="I299" s="258">
        <f t="shared" si="180"/>
        <v>0</v>
      </c>
      <c r="J299" s="258">
        <f t="shared" si="181"/>
        <v>0</v>
      </c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s="10" customFormat="1" ht="25.05" customHeight="1">
      <c r="A300" s="181" t="s">
        <v>788</v>
      </c>
      <c r="B300" s="421">
        <v>60</v>
      </c>
      <c r="C300" s="140"/>
      <c r="D300" s="140"/>
      <c r="E300" s="327"/>
      <c r="F300" s="258">
        <f t="shared" si="177"/>
        <v>0</v>
      </c>
      <c r="G300" s="258">
        <f t="shared" si="182"/>
        <v>0</v>
      </c>
      <c r="H300" s="258">
        <f t="shared" si="183"/>
        <v>0</v>
      </c>
      <c r="I300" s="258">
        <f t="shared" si="180"/>
        <v>0</v>
      </c>
      <c r="J300" s="258">
        <f t="shared" si="181"/>
        <v>0</v>
      </c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s="10" customFormat="1" ht="25.05" customHeight="1">
      <c r="A301" s="180" t="s">
        <v>325</v>
      </c>
      <c r="B301" s="228">
        <v>60</v>
      </c>
      <c r="C301" s="79"/>
      <c r="D301" s="79"/>
      <c r="E301" s="326"/>
      <c r="F301" s="258">
        <f t="shared" si="177"/>
        <v>0</v>
      </c>
      <c r="G301" s="258">
        <f t="shared" si="178"/>
        <v>0</v>
      </c>
      <c r="H301" s="258">
        <f t="shared" si="179"/>
        <v>0</v>
      </c>
      <c r="I301" s="258">
        <f t="shared" si="180"/>
        <v>0</v>
      </c>
      <c r="J301" s="258">
        <f t="shared" si="181"/>
        <v>0</v>
      </c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s="10" customFormat="1" ht="25.05" customHeight="1">
      <c r="A302" s="180" t="s">
        <v>326</v>
      </c>
      <c r="B302" s="228">
        <v>60</v>
      </c>
      <c r="C302" s="79"/>
      <c r="D302" s="79"/>
      <c r="E302" s="326"/>
      <c r="F302" s="258">
        <f t="shared" si="177"/>
        <v>0</v>
      </c>
      <c r="G302" s="258">
        <f t="shared" si="178"/>
        <v>0</v>
      </c>
      <c r="H302" s="258">
        <f t="shared" si="179"/>
        <v>0</v>
      </c>
      <c r="I302" s="258">
        <f t="shared" si="180"/>
        <v>0</v>
      </c>
      <c r="J302" s="258">
        <f t="shared" si="181"/>
        <v>0</v>
      </c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s="10" customFormat="1" ht="25.05" customHeight="1">
      <c r="A303" s="180" t="s">
        <v>319</v>
      </c>
      <c r="B303" s="228">
        <v>60</v>
      </c>
      <c r="C303" s="79"/>
      <c r="D303" s="79"/>
      <c r="E303" s="326"/>
      <c r="F303" s="258">
        <f t="shared" si="177"/>
        <v>0</v>
      </c>
      <c r="G303" s="258">
        <f t="shared" si="178"/>
        <v>0</v>
      </c>
      <c r="H303" s="258">
        <f t="shared" si="179"/>
        <v>0</v>
      </c>
      <c r="I303" s="258">
        <f t="shared" si="180"/>
        <v>0</v>
      </c>
      <c r="J303" s="258">
        <f t="shared" si="181"/>
        <v>0</v>
      </c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s="10" customFormat="1" ht="25.05" customHeight="1">
      <c r="A304" s="180" t="s">
        <v>320</v>
      </c>
      <c r="B304" s="228">
        <v>60</v>
      </c>
      <c r="C304" s="79"/>
      <c r="D304" s="79"/>
      <c r="E304" s="326"/>
      <c r="F304" s="258">
        <f t="shared" si="177"/>
        <v>0</v>
      </c>
      <c r="G304" s="258">
        <f t="shared" si="178"/>
        <v>0</v>
      </c>
      <c r="H304" s="258">
        <f t="shared" si="179"/>
        <v>0</v>
      </c>
      <c r="I304" s="258">
        <f t="shared" si="180"/>
        <v>0</v>
      </c>
      <c r="J304" s="258">
        <f t="shared" si="181"/>
        <v>0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s="10" customFormat="1" ht="25.05" customHeight="1">
      <c r="A305" s="187" t="s">
        <v>321</v>
      </c>
      <c r="B305" s="228">
        <v>60</v>
      </c>
      <c r="C305" s="79"/>
      <c r="D305" s="79"/>
      <c r="E305" s="326"/>
      <c r="F305" s="258">
        <f t="shared" si="177"/>
        <v>0</v>
      </c>
      <c r="G305" s="258">
        <f t="shared" si="178"/>
        <v>0</v>
      </c>
      <c r="H305" s="258">
        <f t="shared" si="179"/>
        <v>0</v>
      </c>
      <c r="I305" s="258">
        <f t="shared" si="180"/>
        <v>0</v>
      </c>
      <c r="J305" s="258">
        <f t="shared" si="181"/>
        <v>0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s="10" customFormat="1" ht="25.05" customHeight="1">
      <c r="A306" s="187" t="s">
        <v>322</v>
      </c>
      <c r="B306" s="228">
        <v>60</v>
      </c>
      <c r="C306" s="79"/>
      <c r="D306" s="79"/>
      <c r="E306" s="326"/>
      <c r="F306" s="258">
        <f t="shared" si="177"/>
        <v>0</v>
      </c>
      <c r="G306" s="258">
        <f t="shared" si="178"/>
        <v>0</v>
      </c>
      <c r="H306" s="258">
        <f t="shared" si="179"/>
        <v>0</v>
      </c>
      <c r="I306" s="258">
        <f t="shared" si="180"/>
        <v>0</v>
      </c>
      <c r="J306" s="258">
        <f t="shared" si="181"/>
        <v>0</v>
      </c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s="10" customFormat="1" ht="25.05" customHeight="1">
      <c r="A307" s="180" t="s">
        <v>323</v>
      </c>
      <c r="B307" s="228">
        <v>90</v>
      </c>
      <c r="C307" s="79"/>
      <c r="D307" s="79"/>
      <c r="E307" s="326"/>
      <c r="F307" s="258">
        <f t="shared" si="177"/>
        <v>0</v>
      </c>
      <c r="G307" s="258">
        <f t="shared" si="178"/>
        <v>0</v>
      </c>
      <c r="H307" s="258">
        <f t="shared" si="179"/>
        <v>0</v>
      </c>
      <c r="I307" s="258">
        <f t="shared" si="180"/>
        <v>0</v>
      </c>
      <c r="J307" s="258">
        <f t="shared" si="181"/>
        <v>0</v>
      </c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s="10" customFormat="1" ht="25.05" customHeight="1">
      <c r="A308" s="180" t="s">
        <v>324</v>
      </c>
      <c r="B308" s="228">
        <v>90</v>
      </c>
      <c r="C308" s="79"/>
      <c r="D308" s="79"/>
      <c r="E308" s="326"/>
      <c r="F308" s="258">
        <f t="shared" si="177"/>
        <v>0</v>
      </c>
      <c r="G308" s="258">
        <f t="shared" si="178"/>
        <v>0</v>
      </c>
      <c r="H308" s="258">
        <f t="shared" si="179"/>
        <v>0</v>
      </c>
      <c r="I308" s="258">
        <f t="shared" si="180"/>
        <v>0</v>
      </c>
      <c r="J308" s="258">
        <f t="shared" si="181"/>
        <v>0</v>
      </c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s="10" customFormat="1" ht="25.05" customHeight="1">
      <c r="A309" s="194" t="s">
        <v>317</v>
      </c>
      <c r="B309" s="228">
        <v>60</v>
      </c>
      <c r="C309" s="79"/>
      <c r="D309" s="79"/>
      <c r="E309" s="326"/>
      <c r="F309" s="258">
        <f t="shared" si="177"/>
        <v>0</v>
      </c>
      <c r="G309" s="258">
        <f t="shared" si="178"/>
        <v>0</v>
      </c>
      <c r="H309" s="258">
        <f t="shared" si="179"/>
        <v>0</v>
      </c>
      <c r="I309" s="258">
        <f t="shared" si="180"/>
        <v>0</v>
      </c>
      <c r="J309" s="258">
        <f t="shared" si="181"/>
        <v>0</v>
      </c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s="10" customFormat="1" ht="25.05" customHeight="1">
      <c r="A310" s="194" t="s">
        <v>318</v>
      </c>
      <c r="B310" s="228">
        <v>60</v>
      </c>
      <c r="C310" s="79"/>
      <c r="D310" s="79"/>
      <c r="E310" s="326"/>
      <c r="F310" s="258">
        <f t="shared" si="177"/>
        <v>0</v>
      </c>
      <c r="G310" s="258">
        <f t="shared" si="178"/>
        <v>0</v>
      </c>
      <c r="H310" s="258">
        <f t="shared" si="179"/>
        <v>0</v>
      </c>
      <c r="I310" s="258">
        <f t="shared" si="180"/>
        <v>0</v>
      </c>
      <c r="J310" s="258">
        <f t="shared" si="181"/>
        <v>0</v>
      </c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s="10" customFormat="1" ht="25.05" customHeight="1">
      <c r="A311" s="194" t="s">
        <v>368</v>
      </c>
      <c r="B311" s="228">
        <v>60</v>
      </c>
      <c r="C311" s="79"/>
      <c r="D311" s="79"/>
      <c r="E311" s="326"/>
      <c r="F311" s="258">
        <f t="shared" si="177"/>
        <v>0</v>
      </c>
      <c r="G311" s="258">
        <f t="shared" si="178"/>
        <v>0</v>
      </c>
      <c r="H311" s="258">
        <f t="shared" si="179"/>
        <v>0</v>
      </c>
      <c r="I311" s="258">
        <f t="shared" si="180"/>
        <v>0</v>
      </c>
      <c r="J311" s="258">
        <f t="shared" si="181"/>
        <v>0</v>
      </c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s="10" customFormat="1" ht="25.05" customHeight="1">
      <c r="A312" s="494"/>
      <c r="B312" s="495"/>
      <c r="C312" s="495"/>
      <c r="D312" s="495"/>
      <c r="E312" s="329" t="s">
        <v>552</v>
      </c>
      <c r="F312" s="260" t="s">
        <v>496</v>
      </c>
      <c r="G312" s="260" t="s">
        <v>5</v>
      </c>
      <c r="H312" s="260" t="s">
        <v>566</v>
      </c>
      <c r="I312" s="260" t="s">
        <v>7</v>
      </c>
      <c r="J312" s="260" t="s">
        <v>567</v>
      </c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s="10" customFormat="1" ht="45">
      <c r="A313" s="546" t="s">
        <v>900</v>
      </c>
      <c r="B313" s="547"/>
      <c r="C313" s="103"/>
      <c r="D313" s="103"/>
      <c r="E313" s="330">
        <f t="shared" ref="E313:J313" si="184">SUM(E296:E311)</f>
        <v>0</v>
      </c>
      <c r="F313" s="261">
        <f t="shared" si="184"/>
        <v>0</v>
      </c>
      <c r="G313" s="261">
        <f t="shared" si="184"/>
        <v>0</v>
      </c>
      <c r="H313" s="261">
        <f t="shared" si="184"/>
        <v>0</v>
      </c>
      <c r="I313" s="261">
        <f t="shared" si="184"/>
        <v>0</v>
      </c>
      <c r="J313" s="261">
        <f t="shared" si="184"/>
        <v>0</v>
      </c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s="10" customFormat="1" ht="40.950000000000003" customHeight="1">
      <c r="A314" s="525" t="s">
        <v>151</v>
      </c>
      <c r="B314" s="526"/>
      <c r="C314" s="526"/>
      <c r="D314" s="526"/>
      <c r="E314" s="526"/>
      <c r="F314" s="526"/>
      <c r="G314" s="526"/>
      <c r="H314" s="526"/>
      <c r="I314" s="526"/>
      <c r="J314" s="527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s="10" customFormat="1" ht="25.05" customHeight="1">
      <c r="A315" s="286"/>
      <c r="B315" s="262" t="s">
        <v>496</v>
      </c>
      <c r="C315" s="78" t="s">
        <v>5</v>
      </c>
      <c r="D315" s="78" t="s">
        <v>6</v>
      </c>
      <c r="E315" s="329" t="s">
        <v>552</v>
      </c>
      <c r="F315" s="260" t="s">
        <v>496</v>
      </c>
      <c r="G315" s="270" t="s">
        <v>5</v>
      </c>
      <c r="H315" s="270" t="s">
        <v>566</v>
      </c>
      <c r="I315" s="260" t="s">
        <v>7</v>
      </c>
      <c r="J315" s="270" t="s">
        <v>568</v>
      </c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s="10" customFormat="1" ht="25.05" customHeight="1">
      <c r="A316" s="187" t="s">
        <v>203</v>
      </c>
      <c r="B316" s="230">
        <v>4500</v>
      </c>
      <c r="C316" s="77">
        <f t="shared" ref="C316:C325" si="185">B316*(1-5%)</f>
        <v>4275</v>
      </c>
      <c r="D316" s="77">
        <f t="shared" ref="D316:D325" si="186">B316*(1-10%)</f>
        <v>4050</v>
      </c>
      <c r="E316" s="326"/>
      <c r="F316" s="258">
        <f>E316*B316</f>
        <v>0</v>
      </c>
      <c r="G316" s="258">
        <f>B316*E316*(1-5%)</f>
        <v>0</v>
      </c>
      <c r="H316" s="258">
        <f>B316*E316*(1-10%)</f>
        <v>0</v>
      </c>
      <c r="I316" s="258">
        <f>B316*E316*(1-15%)</f>
        <v>0</v>
      </c>
      <c r="J316" s="272">
        <f>B316*E316*(1-20%)</f>
        <v>0</v>
      </c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s="10" customFormat="1" ht="25.05" customHeight="1">
      <c r="A317" s="180" t="s">
        <v>150</v>
      </c>
      <c r="B317" s="230">
        <v>6000</v>
      </c>
      <c r="C317" s="77">
        <f t="shared" si="185"/>
        <v>5700</v>
      </c>
      <c r="D317" s="77">
        <f t="shared" si="186"/>
        <v>5400</v>
      </c>
      <c r="E317" s="326"/>
      <c r="F317" s="258">
        <f>E317*B317</f>
        <v>0</v>
      </c>
      <c r="G317" s="258">
        <f>B317*E317*(1-5%)</f>
        <v>0</v>
      </c>
      <c r="H317" s="258">
        <f>B317*E317*(1-10%)</f>
        <v>0</v>
      </c>
      <c r="I317" s="258">
        <f>B317*E317*(1-15%)</f>
        <v>0</v>
      </c>
      <c r="J317" s="272">
        <f>B317*E317*(1-20%)</f>
        <v>0</v>
      </c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s="10" customFormat="1" ht="25.05" customHeight="1">
      <c r="A318" s="180" t="s">
        <v>152</v>
      </c>
      <c r="B318" s="230">
        <v>2000</v>
      </c>
      <c r="C318" s="77">
        <f t="shared" si="185"/>
        <v>1900</v>
      </c>
      <c r="D318" s="77">
        <f t="shared" si="186"/>
        <v>1800</v>
      </c>
      <c r="E318" s="326"/>
      <c r="F318" s="258">
        <f t="shared" ref="F318:F323" si="187">E318*B318</f>
        <v>0</v>
      </c>
      <c r="G318" s="258">
        <f t="shared" ref="G318:G322" si="188">B318*E318*(1-5%)</f>
        <v>0</v>
      </c>
      <c r="H318" s="258">
        <f t="shared" ref="H318:H323" si="189">B318*E318*(1-10%)</f>
        <v>0</v>
      </c>
      <c r="I318" s="258">
        <f t="shared" ref="I318:I325" si="190">B318*E318*(1-15%)</f>
        <v>0</v>
      </c>
      <c r="J318" s="272">
        <f t="shared" ref="J318:J324" si="191">B318*E318*(1-20%)</f>
        <v>0</v>
      </c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s="10" customFormat="1" ht="25.05" customHeight="1">
      <c r="A319" s="180" t="s">
        <v>579</v>
      </c>
      <c r="B319" s="231">
        <v>1200</v>
      </c>
      <c r="C319" s="89"/>
      <c r="D319" s="89"/>
      <c r="E319" s="326"/>
      <c r="F319" s="258">
        <f t="shared" si="187"/>
        <v>0</v>
      </c>
      <c r="G319" s="258">
        <f t="shared" si="188"/>
        <v>0</v>
      </c>
      <c r="H319" s="258">
        <f t="shared" si="189"/>
        <v>0</v>
      </c>
      <c r="I319" s="258">
        <f t="shared" si="190"/>
        <v>0</v>
      </c>
      <c r="J319" s="272">
        <f t="shared" si="191"/>
        <v>0</v>
      </c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s="10" customFormat="1" ht="25.05" customHeight="1">
      <c r="A320" s="180" t="s">
        <v>578</v>
      </c>
      <c r="B320" s="231">
        <v>2900</v>
      </c>
      <c r="C320" s="89"/>
      <c r="D320" s="89"/>
      <c r="E320" s="326"/>
      <c r="F320" s="258">
        <f t="shared" si="187"/>
        <v>0</v>
      </c>
      <c r="G320" s="258">
        <f t="shared" si="188"/>
        <v>0</v>
      </c>
      <c r="H320" s="258">
        <f t="shared" si="189"/>
        <v>0</v>
      </c>
      <c r="I320" s="258">
        <f t="shared" si="190"/>
        <v>0</v>
      </c>
      <c r="J320" s="272">
        <f t="shared" si="191"/>
        <v>0</v>
      </c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s="10" customFormat="1" ht="25.05" customHeight="1">
      <c r="A321" s="180" t="s">
        <v>153</v>
      </c>
      <c r="B321" s="230">
        <v>5500</v>
      </c>
      <c r="C321" s="77">
        <f t="shared" si="185"/>
        <v>5225</v>
      </c>
      <c r="D321" s="77">
        <f t="shared" si="186"/>
        <v>4950</v>
      </c>
      <c r="E321" s="326"/>
      <c r="F321" s="258">
        <f t="shared" si="187"/>
        <v>0</v>
      </c>
      <c r="G321" s="258">
        <f t="shared" si="188"/>
        <v>0</v>
      </c>
      <c r="H321" s="258">
        <f t="shared" si="189"/>
        <v>0</v>
      </c>
      <c r="I321" s="258">
        <f t="shared" si="190"/>
        <v>0</v>
      </c>
      <c r="J321" s="272">
        <f t="shared" si="191"/>
        <v>0</v>
      </c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s="10" customFormat="1" ht="25.05" customHeight="1">
      <c r="A322" s="180" t="s">
        <v>580</v>
      </c>
      <c r="B322" s="231">
        <v>3500</v>
      </c>
      <c r="C322" s="89"/>
      <c r="D322" s="89"/>
      <c r="E322" s="326"/>
      <c r="F322" s="258">
        <f t="shared" si="187"/>
        <v>0</v>
      </c>
      <c r="G322" s="258">
        <f t="shared" si="188"/>
        <v>0</v>
      </c>
      <c r="H322" s="258">
        <f t="shared" si="189"/>
        <v>0</v>
      </c>
      <c r="I322" s="258">
        <f t="shared" si="190"/>
        <v>0</v>
      </c>
      <c r="J322" s="272">
        <f t="shared" si="191"/>
        <v>0</v>
      </c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s="10" customFormat="1" ht="25.05" customHeight="1">
      <c r="A323" s="180" t="s">
        <v>160</v>
      </c>
      <c r="B323" s="230">
        <v>6500</v>
      </c>
      <c r="C323" s="77">
        <f t="shared" si="185"/>
        <v>6175</v>
      </c>
      <c r="D323" s="77">
        <f t="shared" si="186"/>
        <v>5850</v>
      </c>
      <c r="E323" s="326"/>
      <c r="F323" s="258">
        <f t="shared" si="187"/>
        <v>0</v>
      </c>
      <c r="G323" s="258">
        <f>B323*E323*(1-5%)</f>
        <v>0</v>
      </c>
      <c r="H323" s="258">
        <f t="shared" si="189"/>
        <v>0</v>
      </c>
      <c r="I323" s="258">
        <f t="shared" si="190"/>
        <v>0</v>
      </c>
      <c r="J323" s="272">
        <f t="shared" si="191"/>
        <v>0</v>
      </c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s="10" customFormat="1" ht="25.05" customHeight="1">
      <c r="A324" s="180" t="s">
        <v>154</v>
      </c>
      <c r="B324" s="230">
        <v>4700</v>
      </c>
      <c r="C324" s="77">
        <f t="shared" si="185"/>
        <v>4465</v>
      </c>
      <c r="D324" s="77">
        <f t="shared" si="186"/>
        <v>4230</v>
      </c>
      <c r="E324" s="326"/>
      <c r="F324" s="258">
        <f>E324*B324</f>
        <v>0</v>
      </c>
      <c r="G324" s="258">
        <f>B324*E324*(1-5%)</f>
        <v>0</v>
      </c>
      <c r="H324" s="258">
        <f>B324*E324*(1-10%)</f>
        <v>0</v>
      </c>
      <c r="I324" s="258">
        <f t="shared" si="190"/>
        <v>0</v>
      </c>
      <c r="J324" s="272">
        <f t="shared" si="191"/>
        <v>0</v>
      </c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s="10" customFormat="1" ht="25.05" customHeight="1">
      <c r="A325" s="180" t="s">
        <v>155</v>
      </c>
      <c r="B325" s="230">
        <v>9000</v>
      </c>
      <c r="C325" s="77">
        <f t="shared" si="185"/>
        <v>8550</v>
      </c>
      <c r="D325" s="77">
        <f t="shared" si="186"/>
        <v>8100</v>
      </c>
      <c r="E325" s="326"/>
      <c r="F325" s="258">
        <f>E325*B325</f>
        <v>0</v>
      </c>
      <c r="G325" s="258">
        <f>B325*E325*(1-5%)</f>
        <v>0</v>
      </c>
      <c r="H325" s="258">
        <f>B325*E325*(1-10%)</f>
        <v>0</v>
      </c>
      <c r="I325" s="258">
        <f t="shared" si="190"/>
        <v>0</v>
      </c>
      <c r="J325" s="272">
        <f>B325*E325*(1-20%)</f>
        <v>0</v>
      </c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s="10" customFormat="1" ht="25.05" customHeight="1">
      <c r="A326" s="494"/>
      <c r="B326" s="495"/>
      <c r="C326" s="495"/>
      <c r="D326" s="495"/>
      <c r="E326" s="329" t="s">
        <v>552</v>
      </c>
      <c r="F326" s="260" t="s">
        <v>496</v>
      </c>
      <c r="G326" s="260" t="s">
        <v>5</v>
      </c>
      <c r="H326" s="260" t="s">
        <v>566</v>
      </c>
      <c r="I326" s="260" t="s">
        <v>7</v>
      </c>
      <c r="J326" s="260" t="s">
        <v>567</v>
      </c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s="10" customFormat="1" ht="45">
      <c r="A327" s="546" t="s">
        <v>901</v>
      </c>
      <c r="B327" s="547"/>
      <c r="C327" s="103"/>
      <c r="D327" s="103"/>
      <c r="E327" s="330">
        <f t="shared" ref="E327:J327" si="192">SUM(E316:E325)</f>
        <v>0</v>
      </c>
      <c r="F327" s="261">
        <f t="shared" si="192"/>
        <v>0</v>
      </c>
      <c r="G327" s="261">
        <f t="shared" si="192"/>
        <v>0</v>
      </c>
      <c r="H327" s="261">
        <f t="shared" si="192"/>
        <v>0</v>
      </c>
      <c r="I327" s="261">
        <f t="shared" si="192"/>
        <v>0</v>
      </c>
      <c r="J327" s="261">
        <f t="shared" si="192"/>
        <v>0</v>
      </c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s="10" customFormat="1" ht="36" customHeight="1">
      <c r="A328" s="525" t="s">
        <v>173</v>
      </c>
      <c r="B328" s="526"/>
      <c r="C328" s="526"/>
      <c r="D328" s="526"/>
      <c r="E328" s="526"/>
      <c r="F328" s="526"/>
      <c r="G328" s="526"/>
      <c r="H328" s="526"/>
      <c r="I328" s="526"/>
      <c r="J328" s="527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s="10" customFormat="1" ht="25.05" customHeight="1">
      <c r="A329" s="285"/>
      <c r="B329" s="262" t="s">
        <v>496</v>
      </c>
      <c r="C329" s="78" t="s">
        <v>5</v>
      </c>
      <c r="D329" s="78" t="s">
        <v>6</v>
      </c>
      <c r="E329" s="329" t="s">
        <v>552</v>
      </c>
      <c r="F329" s="260" t="s">
        <v>496</v>
      </c>
      <c r="G329" s="270" t="s">
        <v>5</v>
      </c>
      <c r="H329" s="270" t="s">
        <v>566</v>
      </c>
      <c r="I329" s="260" t="s">
        <v>7</v>
      </c>
      <c r="J329" s="270" t="s">
        <v>568</v>
      </c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s="10" customFormat="1" ht="25.05" customHeight="1">
      <c r="A330" s="180" t="s">
        <v>179</v>
      </c>
      <c r="B330" s="426">
        <v>1500</v>
      </c>
      <c r="C330" s="81">
        <f t="shared" ref="C330:C339" si="193">B330*(1-5%)</f>
        <v>1425</v>
      </c>
      <c r="D330" s="81">
        <f t="shared" ref="D330:D339" si="194">B330*(1-10%)</f>
        <v>1350</v>
      </c>
      <c r="E330" s="326"/>
      <c r="F330" s="258">
        <f t="shared" ref="F330:F339" si="195">E330*B330</f>
        <v>0</v>
      </c>
      <c r="G330" s="258">
        <f t="shared" ref="G330:G339" si="196">B330*E330*(1-5%)</f>
        <v>0</v>
      </c>
      <c r="H330" s="258">
        <f t="shared" ref="H330:H339" si="197">B330*E330*(1-10%)</f>
        <v>0</v>
      </c>
      <c r="I330" s="258">
        <f t="shared" ref="I330:I339" si="198">B330*E330*(1-15%)</f>
        <v>0</v>
      </c>
      <c r="J330" s="272">
        <f t="shared" ref="J330:J339" si="199">B330*E330*(1-20%)</f>
        <v>0</v>
      </c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s="10" customFormat="1" ht="25.05" customHeight="1">
      <c r="A331" s="180" t="s">
        <v>177</v>
      </c>
      <c r="B331" s="426">
        <v>4800</v>
      </c>
      <c r="C331" s="81">
        <f t="shared" si="193"/>
        <v>4560</v>
      </c>
      <c r="D331" s="81">
        <f t="shared" si="194"/>
        <v>4320</v>
      </c>
      <c r="E331" s="326"/>
      <c r="F331" s="258">
        <f t="shared" si="195"/>
        <v>0</v>
      </c>
      <c r="G331" s="258">
        <f t="shared" si="196"/>
        <v>0</v>
      </c>
      <c r="H331" s="258">
        <f t="shared" si="197"/>
        <v>0</v>
      </c>
      <c r="I331" s="258">
        <f t="shared" si="198"/>
        <v>0</v>
      </c>
      <c r="J331" s="272">
        <f t="shared" si="199"/>
        <v>0</v>
      </c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s="10" customFormat="1" ht="25.05" customHeight="1">
      <c r="A332" s="180" t="s">
        <v>178</v>
      </c>
      <c r="B332" s="426">
        <v>5400</v>
      </c>
      <c r="C332" s="81">
        <f t="shared" si="193"/>
        <v>5130</v>
      </c>
      <c r="D332" s="81">
        <f t="shared" si="194"/>
        <v>4860</v>
      </c>
      <c r="E332" s="326"/>
      <c r="F332" s="258">
        <f t="shared" si="195"/>
        <v>0</v>
      </c>
      <c r="G332" s="258">
        <f t="shared" si="196"/>
        <v>0</v>
      </c>
      <c r="H332" s="258">
        <f t="shared" si="197"/>
        <v>0</v>
      </c>
      <c r="I332" s="258">
        <f t="shared" si="198"/>
        <v>0</v>
      </c>
      <c r="J332" s="272">
        <f t="shared" si="199"/>
        <v>0</v>
      </c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s="10" customFormat="1" ht="25.05" customHeight="1">
      <c r="A333" s="180" t="s">
        <v>211</v>
      </c>
      <c r="B333" s="426">
        <v>5900</v>
      </c>
      <c r="C333" s="81">
        <f t="shared" si="193"/>
        <v>5605</v>
      </c>
      <c r="D333" s="81">
        <f t="shared" si="194"/>
        <v>5310</v>
      </c>
      <c r="E333" s="326"/>
      <c r="F333" s="258">
        <f t="shared" si="195"/>
        <v>0</v>
      </c>
      <c r="G333" s="258">
        <f t="shared" si="196"/>
        <v>0</v>
      </c>
      <c r="H333" s="258">
        <f t="shared" si="197"/>
        <v>0</v>
      </c>
      <c r="I333" s="258">
        <f t="shared" si="198"/>
        <v>0</v>
      </c>
      <c r="J333" s="272">
        <f t="shared" si="199"/>
        <v>0</v>
      </c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s="10" customFormat="1" ht="25.05" customHeight="1">
      <c r="A334" s="180" t="s">
        <v>212</v>
      </c>
      <c r="B334" s="426">
        <v>4500</v>
      </c>
      <c r="C334" s="81">
        <f t="shared" si="193"/>
        <v>4275</v>
      </c>
      <c r="D334" s="81">
        <f t="shared" si="194"/>
        <v>4050</v>
      </c>
      <c r="E334" s="326"/>
      <c r="F334" s="258">
        <f t="shared" si="195"/>
        <v>0</v>
      </c>
      <c r="G334" s="258">
        <f t="shared" si="196"/>
        <v>0</v>
      </c>
      <c r="H334" s="258">
        <f t="shared" si="197"/>
        <v>0</v>
      </c>
      <c r="I334" s="258">
        <f t="shared" si="198"/>
        <v>0</v>
      </c>
      <c r="J334" s="272">
        <f t="shared" si="199"/>
        <v>0</v>
      </c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s="10" customFormat="1" ht="25.05" customHeight="1">
      <c r="A335" s="180" t="s">
        <v>174</v>
      </c>
      <c r="B335" s="426">
        <v>5500</v>
      </c>
      <c r="C335" s="81">
        <f t="shared" si="193"/>
        <v>5225</v>
      </c>
      <c r="D335" s="81">
        <f t="shared" si="194"/>
        <v>4950</v>
      </c>
      <c r="E335" s="326"/>
      <c r="F335" s="258">
        <f t="shared" si="195"/>
        <v>0</v>
      </c>
      <c r="G335" s="258">
        <f t="shared" si="196"/>
        <v>0</v>
      </c>
      <c r="H335" s="258">
        <f t="shared" si="197"/>
        <v>0</v>
      </c>
      <c r="I335" s="258">
        <f t="shared" si="198"/>
        <v>0</v>
      </c>
      <c r="J335" s="272">
        <f t="shared" si="199"/>
        <v>0</v>
      </c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s="10" customFormat="1" ht="25.05" customHeight="1">
      <c r="A336" s="180" t="s">
        <v>175</v>
      </c>
      <c r="B336" s="426">
        <v>4800</v>
      </c>
      <c r="C336" s="81">
        <f t="shared" si="193"/>
        <v>4560</v>
      </c>
      <c r="D336" s="81">
        <f t="shared" si="194"/>
        <v>4320</v>
      </c>
      <c r="E336" s="326"/>
      <c r="F336" s="258">
        <f t="shared" si="195"/>
        <v>0</v>
      </c>
      <c r="G336" s="258">
        <f t="shared" si="196"/>
        <v>0</v>
      </c>
      <c r="H336" s="258">
        <f t="shared" si="197"/>
        <v>0</v>
      </c>
      <c r="I336" s="258">
        <f t="shared" si="198"/>
        <v>0</v>
      </c>
      <c r="J336" s="272">
        <f t="shared" si="199"/>
        <v>0</v>
      </c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s="10" customFormat="1" ht="25.05" customHeight="1">
      <c r="A337" s="180" t="s">
        <v>213</v>
      </c>
      <c r="B337" s="426">
        <v>1800</v>
      </c>
      <c r="C337" s="81">
        <f t="shared" si="193"/>
        <v>1710</v>
      </c>
      <c r="D337" s="81">
        <f t="shared" si="194"/>
        <v>1620</v>
      </c>
      <c r="E337" s="326"/>
      <c r="F337" s="258">
        <f t="shared" si="195"/>
        <v>0</v>
      </c>
      <c r="G337" s="258">
        <f t="shared" si="196"/>
        <v>0</v>
      </c>
      <c r="H337" s="258">
        <f t="shared" si="197"/>
        <v>0</v>
      </c>
      <c r="I337" s="258">
        <f t="shared" si="198"/>
        <v>0</v>
      </c>
      <c r="J337" s="272">
        <f t="shared" si="199"/>
        <v>0</v>
      </c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s="10" customFormat="1" ht="25.05" customHeight="1">
      <c r="A338" s="180" t="s">
        <v>214</v>
      </c>
      <c r="B338" s="426">
        <v>7000</v>
      </c>
      <c r="C338" s="81">
        <f t="shared" si="193"/>
        <v>6650</v>
      </c>
      <c r="D338" s="81">
        <f t="shared" si="194"/>
        <v>6300</v>
      </c>
      <c r="E338" s="326"/>
      <c r="F338" s="258">
        <f t="shared" si="195"/>
        <v>0</v>
      </c>
      <c r="G338" s="258">
        <f t="shared" si="196"/>
        <v>0</v>
      </c>
      <c r="H338" s="258">
        <f t="shared" si="197"/>
        <v>0</v>
      </c>
      <c r="I338" s="258">
        <f t="shared" si="198"/>
        <v>0</v>
      </c>
      <c r="J338" s="272">
        <f t="shared" si="199"/>
        <v>0</v>
      </c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s="10" customFormat="1" ht="25.05" customHeight="1">
      <c r="A339" s="180" t="s">
        <v>215</v>
      </c>
      <c r="B339" s="426">
        <v>8000</v>
      </c>
      <c r="C339" s="81">
        <f t="shared" si="193"/>
        <v>7600</v>
      </c>
      <c r="D339" s="81">
        <f t="shared" si="194"/>
        <v>7200</v>
      </c>
      <c r="E339" s="326"/>
      <c r="F339" s="258">
        <f t="shared" si="195"/>
        <v>0</v>
      </c>
      <c r="G339" s="258">
        <f t="shared" si="196"/>
        <v>0</v>
      </c>
      <c r="H339" s="258">
        <f t="shared" si="197"/>
        <v>0</v>
      </c>
      <c r="I339" s="258">
        <f t="shared" si="198"/>
        <v>0</v>
      </c>
      <c r="J339" s="272">
        <f t="shared" si="199"/>
        <v>0</v>
      </c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s="10" customFormat="1" ht="25.05" customHeight="1">
      <c r="A340" s="494"/>
      <c r="B340" s="495"/>
      <c r="C340" s="495"/>
      <c r="D340" s="495"/>
      <c r="E340" s="329" t="s">
        <v>552</v>
      </c>
      <c r="F340" s="260" t="s">
        <v>496</v>
      </c>
      <c r="G340" s="260" t="s">
        <v>5</v>
      </c>
      <c r="H340" s="260" t="s">
        <v>566</v>
      </c>
      <c r="I340" s="260" t="s">
        <v>7</v>
      </c>
      <c r="J340" s="260" t="s">
        <v>567</v>
      </c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s="10" customFormat="1" ht="45">
      <c r="A341" s="546" t="s">
        <v>902</v>
      </c>
      <c r="B341" s="547"/>
      <c r="C341" s="103"/>
      <c r="D341" s="103"/>
      <c r="E341" s="330">
        <f t="shared" ref="E341:J341" si="200">SUM(E330:E339)</f>
        <v>0</v>
      </c>
      <c r="F341" s="261">
        <f t="shared" si="200"/>
        <v>0</v>
      </c>
      <c r="G341" s="261">
        <f t="shared" si="200"/>
        <v>0</v>
      </c>
      <c r="H341" s="261">
        <f t="shared" si="200"/>
        <v>0</v>
      </c>
      <c r="I341" s="261">
        <f t="shared" si="200"/>
        <v>0</v>
      </c>
      <c r="J341" s="261">
        <f t="shared" si="200"/>
        <v>0</v>
      </c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s="10" customFormat="1" ht="43.05" customHeight="1">
      <c r="A342" s="525" t="s">
        <v>36</v>
      </c>
      <c r="B342" s="526"/>
      <c r="C342" s="526"/>
      <c r="D342" s="526"/>
      <c r="E342" s="526"/>
      <c r="F342" s="526"/>
      <c r="G342" s="526"/>
      <c r="H342" s="526"/>
      <c r="I342" s="526"/>
      <c r="J342" s="527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s="10" customFormat="1" ht="25.05" customHeight="1">
      <c r="A343" s="287" t="s">
        <v>54</v>
      </c>
      <c r="B343" s="262" t="s">
        <v>496</v>
      </c>
      <c r="C343" s="78" t="s">
        <v>5</v>
      </c>
      <c r="D343" s="78" t="s">
        <v>6</v>
      </c>
      <c r="E343" s="329" t="s">
        <v>552</v>
      </c>
      <c r="F343" s="260" t="s">
        <v>496</v>
      </c>
      <c r="G343" s="270" t="s">
        <v>5</v>
      </c>
      <c r="H343" s="270" t="s">
        <v>566</v>
      </c>
      <c r="I343" s="260" t="s">
        <v>7</v>
      </c>
      <c r="J343" s="270" t="s">
        <v>568</v>
      </c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s="10" customFormat="1" ht="25.05" customHeight="1">
      <c r="A344" s="195" t="s">
        <v>69</v>
      </c>
      <c r="B344" s="228">
        <v>5500</v>
      </c>
      <c r="C344" s="81">
        <f t="shared" ref="C344:C345" si="201">B344*(1-5%)</f>
        <v>5225</v>
      </c>
      <c r="D344" s="81">
        <f t="shared" ref="D344:D345" si="202">B344*(1-10%)</f>
        <v>4950</v>
      </c>
      <c r="E344" s="326"/>
      <c r="F344" s="258">
        <f>E344*B344</f>
        <v>0</v>
      </c>
      <c r="G344" s="258">
        <f>B344*E344*(1-5%)</f>
        <v>0</v>
      </c>
      <c r="H344" s="258">
        <f>B344*E344*(1-10%)</f>
        <v>0</v>
      </c>
      <c r="I344" s="258">
        <f>B344*E344*(1-15%)</f>
        <v>0</v>
      </c>
      <c r="J344" s="272">
        <f>B344*E344*(1-20%)</f>
        <v>0</v>
      </c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s="10" customFormat="1" ht="25.05" customHeight="1">
      <c r="A345" s="195" t="s">
        <v>68</v>
      </c>
      <c r="B345" s="228">
        <v>5500</v>
      </c>
      <c r="C345" s="81">
        <f t="shared" si="201"/>
        <v>5225</v>
      </c>
      <c r="D345" s="81">
        <f t="shared" si="202"/>
        <v>4950</v>
      </c>
      <c r="E345" s="326"/>
      <c r="F345" s="258">
        <f>E345*B345</f>
        <v>0</v>
      </c>
      <c r="G345" s="258">
        <f>B345*E345*(1-5%)</f>
        <v>0</v>
      </c>
      <c r="H345" s="258">
        <f>B345*E345*(1-10%)</f>
        <v>0</v>
      </c>
      <c r="I345" s="258">
        <f>B345*E345*(1-15%)</f>
        <v>0</v>
      </c>
      <c r="J345" s="272">
        <f>B345*E345*(1-20%)</f>
        <v>0</v>
      </c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s="10" customFormat="1" ht="25.05" customHeight="1">
      <c r="A346" s="287" t="s">
        <v>51</v>
      </c>
      <c r="B346" s="262" t="s">
        <v>496</v>
      </c>
      <c r="C346" s="78" t="s">
        <v>5</v>
      </c>
      <c r="D346" s="78" t="s">
        <v>6</v>
      </c>
      <c r="E346" s="329" t="s">
        <v>552</v>
      </c>
      <c r="F346" s="260" t="s">
        <v>496</v>
      </c>
      <c r="G346" s="270" t="s">
        <v>5</v>
      </c>
      <c r="H346" s="270" t="s">
        <v>566</v>
      </c>
      <c r="I346" s="260" t="s">
        <v>7</v>
      </c>
      <c r="J346" s="270" t="s">
        <v>568</v>
      </c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s="10" customFormat="1" ht="25.05" customHeight="1">
      <c r="A347" s="195" t="s">
        <v>52</v>
      </c>
      <c r="B347" s="228">
        <v>6500</v>
      </c>
      <c r="C347" s="81">
        <f t="shared" ref="C347:C349" si="203">B347*(1-5%)</f>
        <v>6175</v>
      </c>
      <c r="D347" s="81">
        <f t="shared" ref="D347:D349" si="204">B347*(1-10%)</f>
        <v>5850</v>
      </c>
      <c r="E347" s="326"/>
      <c r="F347" s="258">
        <f>E347*B347</f>
        <v>0</v>
      </c>
      <c r="G347" s="258">
        <f>B347*E347*(1-5%)</f>
        <v>0</v>
      </c>
      <c r="H347" s="258">
        <f>B347*E347*(1-10%)</f>
        <v>0</v>
      </c>
      <c r="I347" s="258">
        <f>B347*E347*(1-15%)</f>
        <v>0</v>
      </c>
      <c r="J347" s="272">
        <f>B347*E347*(1-20%)</f>
        <v>0</v>
      </c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s="10" customFormat="1" ht="25.05" customHeight="1">
      <c r="A348" s="195" t="s">
        <v>251</v>
      </c>
      <c r="B348" s="228">
        <v>8000</v>
      </c>
      <c r="C348" s="81">
        <f t="shared" si="203"/>
        <v>7600</v>
      </c>
      <c r="D348" s="81">
        <f t="shared" si="204"/>
        <v>7200</v>
      </c>
      <c r="E348" s="326"/>
      <c r="F348" s="258">
        <f>E348*B348</f>
        <v>0</v>
      </c>
      <c r="G348" s="258">
        <f>B348*E348*(1-5%)</f>
        <v>0</v>
      </c>
      <c r="H348" s="258">
        <f>B348*E348*(1-10%)</f>
        <v>0</v>
      </c>
      <c r="I348" s="258">
        <f>B348*E348*(1-15%)</f>
        <v>0</v>
      </c>
      <c r="J348" s="272">
        <f>B348*E348*(1-20%)</f>
        <v>0</v>
      </c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s="10" customFormat="1" ht="25.05" customHeight="1">
      <c r="A349" s="195" t="s">
        <v>53</v>
      </c>
      <c r="B349" s="228">
        <v>12000</v>
      </c>
      <c r="C349" s="81">
        <f t="shared" si="203"/>
        <v>11400</v>
      </c>
      <c r="D349" s="81">
        <f t="shared" si="204"/>
        <v>10800</v>
      </c>
      <c r="E349" s="326"/>
      <c r="F349" s="258">
        <f>E349*B349</f>
        <v>0</v>
      </c>
      <c r="G349" s="258">
        <f>B349*E349*(1-5%)</f>
        <v>0</v>
      </c>
      <c r="H349" s="258">
        <f>B349*E349*(1-10%)</f>
        <v>0</v>
      </c>
      <c r="I349" s="258">
        <f>B349*E349*(1-15%)</f>
        <v>0</v>
      </c>
      <c r="J349" s="272">
        <f>B349*E349*(1-20%)</f>
        <v>0</v>
      </c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s="10" customFormat="1" ht="25.05" customHeight="1">
      <c r="A350" s="287" t="s">
        <v>702</v>
      </c>
      <c r="B350" s="262" t="s">
        <v>496</v>
      </c>
      <c r="C350" s="78" t="s">
        <v>5</v>
      </c>
      <c r="D350" s="78" t="s">
        <v>6</v>
      </c>
      <c r="E350" s="329" t="s">
        <v>552</v>
      </c>
      <c r="F350" s="260" t="s">
        <v>496</v>
      </c>
      <c r="G350" s="270" t="s">
        <v>5</v>
      </c>
      <c r="H350" s="270" t="s">
        <v>566</v>
      </c>
      <c r="I350" s="260" t="s">
        <v>7</v>
      </c>
      <c r="J350" s="270" t="s">
        <v>568</v>
      </c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s="10" customFormat="1" ht="25.05" customHeight="1">
      <c r="A351" s="195" t="s">
        <v>16</v>
      </c>
      <c r="B351" s="228">
        <v>1500</v>
      </c>
      <c r="C351" s="81">
        <f t="shared" ref="C351:C352" si="205">B351*(1-5%)</f>
        <v>1425</v>
      </c>
      <c r="D351" s="81">
        <f t="shared" ref="D351:D352" si="206">B351*(1-10%)</f>
        <v>1350</v>
      </c>
      <c r="E351" s="326"/>
      <c r="F351" s="258">
        <f>E351*B351</f>
        <v>0</v>
      </c>
      <c r="G351" s="258">
        <f>B351*E351*(1-5%)</f>
        <v>0</v>
      </c>
      <c r="H351" s="258">
        <f>B351*E351*(1-10%)</f>
        <v>0</v>
      </c>
      <c r="I351" s="258">
        <f>B351*E351*(1-15%)</f>
        <v>0</v>
      </c>
      <c r="J351" s="272">
        <f>B351*E351*(1-20%)</f>
        <v>0</v>
      </c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s="10" customFormat="1" ht="25.05" customHeight="1">
      <c r="A352" s="195" t="s">
        <v>17</v>
      </c>
      <c r="B352" s="228">
        <v>2500</v>
      </c>
      <c r="C352" s="81">
        <f t="shared" si="205"/>
        <v>2375</v>
      </c>
      <c r="D352" s="81">
        <f t="shared" si="206"/>
        <v>2250</v>
      </c>
      <c r="E352" s="326"/>
      <c r="F352" s="258">
        <f>E352*B352</f>
        <v>0</v>
      </c>
      <c r="G352" s="258">
        <f>B352*E352*(1-5%)</f>
        <v>0</v>
      </c>
      <c r="H352" s="258">
        <f>B352*E352*(1-10%)</f>
        <v>0</v>
      </c>
      <c r="I352" s="258">
        <f>B352*E352*(1-15%)</f>
        <v>0</v>
      </c>
      <c r="J352" s="272">
        <f>B352*E352*(1-20%)</f>
        <v>0</v>
      </c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s="10" customFormat="1" ht="25.05" customHeight="1">
      <c r="A353" s="494"/>
      <c r="B353" s="495"/>
      <c r="C353" s="495"/>
      <c r="D353" s="495"/>
      <c r="E353" s="329" t="s">
        <v>552</v>
      </c>
      <c r="F353" s="260" t="s">
        <v>496</v>
      </c>
      <c r="G353" s="260" t="s">
        <v>5</v>
      </c>
      <c r="H353" s="260" t="s">
        <v>566</v>
      </c>
      <c r="I353" s="260" t="s">
        <v>7</v>
      </c>
      <c r="J353" s="260" t="s">
        <v>567</v>
      </c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s="10" customFormat="1" ht="45">
      <c r="A354" s="546" t="s">
        <v>903</v>
      </c>
      <c r="B354" s="547"/>
      <c r="C354" s="103"/>
      <c r="D354" s="103"/>
      <c r="E354" s="330">
        <f t="shared" ref="E354:J354" si="207">SUM(E351:E352,E347:E349,E344:E345)</f>
        <v>0</v>
      </c>
      <c r="F354" s="261">
        <f t="shared" si="207"/>
        <v>0</v>
      </c>
      <c r="G354" s="261">
        <f t="shared" si="207"/>
        <v>0</v>
      </c>
      <c r="H354" s="261">
        <f t="shared" si="207"/>
        <v>0</v>
      </c>
      <c r="I354" s="261">
        <f t="shared" si="207"/>
        <v>0</v>
      </c>
      <c r="J354" s="261">
        <f t="shared" si="207"/>
        <v>0</v>
      </c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s="10" customFormat="1" ht="37.950000000000003" customHeight="1">
      <c r="A355" s="525" t="s">
        <v>162</v>
      </c>
      <c r="B355" s="526"/>
      <c r="C355" s="526"/>
      <c r="D355" s="526"/>
      <c r="E355" s="526"/>
      <c r="F355" s="526"/>
      <c r="G355" s="526"/>
      <c r="H355" s="526"/>
      <c r="I355" s="526"/>
      <c r="J355" s="527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s="10" customFormat="1" ht="25.05" customHeight="1">
      <c r="A356" s="285"/>
      <c r="B356" s="262" t="s">
        <v>496</v>
      </c>
      <c r="C356" s="78" t="s">
        <v>5</v>
      </c>
      <c r="D356" s="78" t="s">
        <v>6</v>
      </c>
      <c r="E356" s="329" t="s">
        <v>552</v>
      </c>
      <c r="F356" s="260" t="s">
        <v>496</v>
      </c>
      <c r="G356" s="270" t="s">
        <v>5</v>
      </c>
      <c r="H356" s="270" t="s">
        <v>566</v>
      </c>
      <c r="I356" s="260" t="s">
        <v>7</v>
      </c>
      <c r="J356" s="270" t="s">
        <v>568</v>
      </c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s="10" customFormat="1" ht="25.05" customHeight="1">
      <c r="A357" s="186" t="s">
        <v>163</v>
      </c>
      <c r="B357" s="220">
        <v>5000</v>
      </c>
      <c r="C357" s="81">
        <f t="shared" ref="C357:C368" si="208">B357*(1-5%)</f>
        <v>4750</v>
      </c>
      <c r="D357" s="81">
        <f t="shared" ref="D357:D368" si="209">B357*(1-10%)</f>
        <v>4500</v>
      </c>
      <c r="E357" s="326"/>
      <c r="F357" s="258">
        <f t="shared" ref="F357:F368" si="210">E357*B357</f>
        <v>0</v>
      </c>
      <c r="G357" s="258">
        <f t="shared" ref="G357:G368" si="211">B357*E357*(1-5%)</f>
        <v>0</v>
      </c>
      <c r="H357" s="258">
        <f t="shared" ref="H357:H368" si="212">B357*E357*(1-10%)</f>
        <v>0</v>
      </c>
      <c r="I357" s="258">
        <f t="shared" ref="I357:I368" si="213">B357*E357*(1-15%)</f>
        <v>0</v>
      </c>
      <c r="J357" s="272">
        <f t="shared" ref="J357:J368" si="214">B357*E357*(1-20%)</f>
        <v>0</v>
      </c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s="10" customFormat="1" ht="25.05" customHeight="1">
      <c r="A358" s="196" t="s">
        <v>669</v>
      </c>
      <c r="B358" s="232">
        <v>5000</v>
      </c>
      <c r="C358" s="95"/>
      <c r="D358" s="95"/>
      <c r="E358" s="327"/>
      <c r="F358" s="258">
        <f t="shared" si="210"/>
        <v>0</v>
      </c>
      <c r="G358" s="258">
        <f t="shared" si="211"/>
        <v>0</v>
      </c>
      <c r="H358" s="258">
        <f t="shared" si="212"/>
        <v>0</v>
      </c>
      <c r="I358" s="258">
        <f t="shared" si="213"/>
        <v>0</v>
      </c>
      <c r="J358" s="272">
        <f t="shared" si="214"/>
        <v>0</v>
      </c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s="10" customFormat="1" ht="25.05" customHeight="1" thickBot="1">
      <c r="A359" s="197" t="s">
        <v>756</v>
      </c>
      <c r="B359" s="232">
        <v>6000</v>
      </c>
      <c r="C359" s="95"/>
      <c r="D359" s="95"/>
      <c r="E359" s="327"/>
      <c r="F359" s="258">
        <f t="shared" si="210"/>
        <v>0</v>
      </c>
      <c r="G359" s="258">
        <f t="shared" si="211"/>
        <v>0</v>
      </c>
      <c r="H359" s="258">
        <f t="shared" si="212"/>
        <v>0</v>
      </c>
      <c r="I359" s="258">
        <f t="shared" si="213"/>
        <v>0</v>
      </c>
      <c r="J359" s="272">
        <f t="shared" si="214"/>
        <v>0</v>
      </c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s="10" customFormat="1" ht="25.05" customHeight="1">
      <c r="A360" s="180" t="s">
        <v>164</v>
      </c>
      <c r="B360" s="230">
        <v>2000</v>
      </c>
      <c r="C360" s="81">
        <f t="shared" si="208"/>
        <v>1900</v>
      </c>
      <c r="D360" s="81">
        <f t="shared" si="209"/>
        <v>1800</v>
      </c>
      <c r="E360" s="326"/>
      <c r="F360" s="258">
        <f t="shared" si="210"/>
        <v>0</v>
      </c>
      <c r="G360" s="258">
        <f t="shared" si="211"/>
        <v>0</v>
      </c>
      <c r="H360" s="258">
        <f t="shared" si="212"/>
        <v>0</v>
      </c>
      <c r="I360" s="258">
        <f t="shared" si="213"/>
        <v>0</v>
      </c>
      <c r="J360" s="272">
        <f t="shared" si="214"/>
        <v>0</v>
      </c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s="10" customFormat="1" ht="25.05" customHeight="1">
      <c r="A361" s="180" t="s">
        <v>292</v>
      </c>
      <c r="B361" s="230">
        <v>4000</v>
      </c>
      <c r="C361" s="81">
        <f t="shared" si="208"/>
        <v>3800</v>
      </c>
      <c r="D361" s="81">
        <f t="shared" si="209"/>
        <v>3600</v>
      </c>
      <c r="E361" s="326"/>
      <c r="F361" s="258">
        <f t="shared" si="210"/>
        <v>0</v>
      </c>
      <c r="G361" s="258">
        <f t="shared" si="211"/>
        <v>0</v>
      </c>
      <c r="H361" s="258">
        <f t="shared" si="212"/>
        <v>0</v>
      </c>
      <c r="I361" s="258">
        <f t="shared" si="213"/>
        <v>0</v>
      </c>
      <c r="J361" s="272">
        <f t="shared" si="214"/>
        <v>0</v>
      </c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s="10" customFormat="1" ht="25.05" customHeight="1">
      <c r="A362" s="180" t="s">
        <v>165</v>
      </c>
      <c r="B362" s="230">
        <v>7000</v>
      </c>
      <c r="C362" s="81">
        <f t="shared" si="208"/>
        <v>6650</v>
      </c>
      <c r="D362" s="81">
        <f t="shared" si="209"/>
        <v>6300</v>
      </c>
      <c r="E362" s="326"/>
      <c r="F362" s="258">
        <f t="shared" si="210"/>
        <v>0</v>
      </c>
      <c r="G362" s="258">
        <f t="shared" si="211"/>
        <v>0</v>
      </c>
      <c r="H362" s="258">
        <f t="shared" si="212"/>
        <v>0</v>
      </c>
      <c r="I362" s="258">
        <f t="shared" si="213"/>
        <v>0</v>
      </c>
      <c r="J362" s="272">
        <f t="shared" si="214"/>
        <v>0</v>
      </c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s="10" customFormat="1" ht="25.05" customHeight="1">
      <c r="A363" s="180" t="s">
        <v>169</v>
      </c>
      <c r="B363" s="230">
        <v>8000</v>
      </c>
      <c r="C363" s="81">
        <f t="shared" si="208"/>
        <v>7600</v>
      </c>
      <c r="D363" s="81">
        <f t="shared" si="209"/>
        <v>7200</v>
      </c>
      <c r="E363" s="326"/>
      <c r="F363" s="258">
        <f t="shared" si="210"/>
        <v>0</v>
      </c>
      <c r="G363" s="258">
        <f t="shared" si="211"/>
        <v>0</v>
      </c>
      <c r="H363" s="258">
        <f t="shared" si="212"/>
        <v>0</v>
      </c>
      <c r="I363" s="258">
        <f t="shared" si="213"/>
        <v>0</v>
      </c>
      <c r="J363" s="272">
        <f t="shared" si="214"/>
        <v>0</v>
      </c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s="10" customFormat="1" ht="25.05" customHeight="1">
      <c r="A364" s="180" t="s">
        <v>167</v>
      </c>
      <c r="B364" s="230">
        <v>2200</v>
      </c>
      <c r="C364" s="81">
        <f t="shared" si="208"/>
        <v>2090</v>
      </c>
      <c r="D364" s="81">
        <f t="shared" si="209"/>
        <v>1980</v>
      </c>
      <c r="E364" s="326"/>
      <c r="F364" s="258">
        <f t="shared" si="210"/>
        <v>0</v>
      </c>
      <c r="G364" s="258">
        <f t="shared" si="211"/>
        <v>0</v>
      </c>
      <c r="H364" s="258">
        <f t="shared" si="212"/>
        <v>0</v>
      </c>
      <c r="I364" s="258">
        <f t="shared" si="213"/>
        <v>0</v>
      </c>
      <c r="J364" s="272">
        <f t="shared" si="214"/>
        <v>0</v>
      </c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s="10" customFormat="1" ht="25.05" customHeight="1">
      <c r="A365" s="180" t="s">
        <v>293</v>
      </c>
      <c r="B365" s="230">
        <v>1000</v>
      </c>
      <c r="C365" s="81">
        <f t="shared" si="208"/>
        <v>950</v>
      </c>
      <c r="D365" s="81">
        <f t="shared" si="209"/>
        <v>900</v>
      </c>
      <c r="E365" s="326"/>
      <c r="F365" s="258">
        <f t="shared" si="210"/>
        <v>0</v>
      </c>
      <c r="G365" s="258">
        <f t="shared" si="211"/>
        <v>0</v>
      </c>
      <c r="H365" s="258">
        <f t="shared" si="212"/>
        <v>0</v>
      </c>
      <c r="I365" s="258">
        <f t="shared" si="213"/>
        <v>0</v>
      </c>
      <c r="J365" s="272">
        <f t="shared" si="214"/>
        <v>0</v>
      </c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s="10" customFormat="1" ht="25.05" customHeight="1">
      <c r="A366" s="180" t="s">
        <v>294</v>
      </c>
      <c r="B366" s="230">
        <v>3300</v>
      </c>
      <c r="C366" s="81">
        <f t="shared" si="208"/>
        <v>3135</v>
      </c>
      <c r="D366" s="81">
        <f t="shared" si="209"/>
        <v>2970</v>
      </c>
      <c r="E366" s="326"/>
      <c r="F366" s="258">
        <f t="shared" si="210"/>
        <v>0</v>
      </c>
      <c r="G366" s="258">
        <f t="shared" si="211"/>
        <v>0</v>
      </c>
      <c r="H366" s="258">
        <f t="shared" si="212"/>
        <v>0</v>
      </c>
      <c r="I366" s="258">
        <f t="shared" si="213"/>
        <v>0</v>
      </c>
      <c r="J366" s="272">
        <f t="shared" si="214"/>
        <v>0</v>
      </c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s="10" customFormat="1" ht="25.05" customHeight="1">
      <c r="A367" s="180" t="s">
        <v>168</v>
      </c>
      <c r="B367" s="230">
        <v>6000</v>
      </c>
      <c r="C367" s="81">
        <f t="shared" si="208"/>
        <v>5700</v>
      </c>
      <c r="D367" s="81">
        <f t="shared" si="209"/>
        <v>5400</v>
      </c>
      <c r="E367" s="326"/>
      <c r="F367" s="258">
        <f t="shared" si="210"/>
        <v>0</v>
      </c>
      <c r="G367" s="258">
        <f t="shared" si="211"/>
        <v>0</v>
      </c>
      <c r="H367" s="258">
        <f t="shared" si="212"/>
        <v>0</v>
      </c>
      <c r="I367" s="258">
        <f t="shared" si="213"/>
        <v>0</v>
      </c>
      <c r="J367" s="272">
        <f t="shared" si="214"/>
        <v>0</v>
      </c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s="10" customFormat="1" ht="25.05" customHeight="1">
      <c r="A368" s="180" t="s">
        <v>166</v>
      </c>
      <c r="B368" s="230">
        <v>9500</v>
      </c>
      <c r="C368" s="81">
        <f t="shared" si="208"/>
        <v>9025</v>
      </c>
      <c r="D368" s="81">
        <f t="shared" si="209"/>
        <v>8550</v>
      </c>
      <c r="E368" s="326"/>
      <c r="F368" s="258">
        <f t="shared" si="210"/>
        <v>0</v>
      </c>
      <c r="G368" s="258">
        <f t="shared" si="211"/>
        <v>0</v>
      </c>
      <c r="H368" s="258">
        <f t="shared" si="212"/>
        <v>0</v>
      </c>
      <c r="I368" s="258">
        <f t="shared" si="213"/>
        <v>0</v>
      </c>
      <c r="J368" s="272">
        <f t="shared" si="214"/>
        <v>0</v>
      </c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s="10" customFormat="1" ht="25.05" customHeight="1">
      <c r="A369" s="494"/>
      <c r="B369" s="495"/>
      <c r="C369" s="495"/>
      <c r="D369" s="495"/>
      <c r="E369" s="329" t="s">
        <v>552</v>
      </c>
      <c r="F369" s="260" t="s">
        <v>496</v>
      </c>
      <c r="G369" s="260" t="s">
        <v>5</v>
      </c>
      <c r="H369" s="260" t="s">
        <v>566</v>
      </c>
      <c r="I369" s="260" t="s">
        <v>7</v>
      </c>
      <c r="J369" s="260" t="s">
        <v>567</v>
      </c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s="10" customFormat="1" ht="45">
      <c r="A370" s="546" t="s">
        <v>904</v>
      </c>
      <c r="B370" s="547"/>
      <c r="C370" s="103"/>
      <c r="D370" s="103"/>
      <c r="E370" s="330">
        <f t="shared" ref="E370:J370" si="215">SUM(E357:E368)</f>
        <v>0</v>
      </c>
      <c r="F370" s="261">
        <f t="shared" si="215"/>
        <v>0</v>
      </c>
      <c r="G370" s="261">
        <f t="shared" si="215"/>
        <v>0</v>
      </c>
      <c r="H370" s="261">
        <f t="shared" si="215"/>
        <v>0</v>
      </c>
      <c r="I370" s="261">
        <f t="shared" si="215"/>
        <v>0</v>
      </c>
      <c r="J370" s="261">
        <f t="shared" si="215"/>
        <v>0</v>
      </c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s="10" customFormat="1" ht="40.950000000000003" customHeight="1">
      <c r="A371" s="554" t="s">
        <v>37</v>
      </c>
      <c r="B371" s="555"/>
      <c r="C371" s="555"/>
      <c r="D371" s="555"/>
      <c r="E371" s="555"/>
      <c r="F371" s="555"/>
      <c r="G371" s="555"/>
      <c r="H371" s="555"/>
      <c r="I371" s="555"/>
      <c r="J371" s="556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s="10" customFormat="1" ht="28.95" customHeight="1">
      <c r="A372" s="288" t="s">
        <v>34</v>
      </c>
      <c r="B372" s="262" t="s">
        <v>496</v>
      </c>
      <c r="C372" s="78" t="s">
        <v>5</v>
      </c>
      <c r="D372" s="78" t="s">
        <v>6</v>
      </c>
      <c r="E372" s="329" t="s">
        <v>552</v>
      </c>
      <c r="F372" s="260" t="s">
        <v>496</v>
      </c>
      <c r="G372" s="270" t="s">
        <v>5</v>
      </c>
      <c r="H372" s="270" t="s">
        <v>566</v>
      </c>
      <c r="I372" s="260" t="s">
        <v>7</v>
      </c>
      <c r="J372" s="270" t="s">
        <v>568</v>
      </c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s="10" customFormat="1" ht="25.05" customHeight="1">
      <c r="A373" s="195" t="s">
        <v>59</v>
      </c>
      <c r="B373" s="220">
        <v>1300</v>
      </c>
      <c r="C373" s="81"/>
      <c r="D373" s="81"/>
      <c r="E373" s="326"/>
      <c r="F373" s="258">
        <f t="shared" ref="F373:F388" si="216">E373*B373</f>
        <v>0</v>
      </c>
      <c r="G373" s="258">
        <f t="shared" ref="G373:G388" si="217">B373*E373*(1-5%)</f>
        <v>0</v>
      </c>
      <c r="H373" s="258">
        <f t="shared" ref="H373:H388" si="218">B373*E373*(1-10%)</f>
        <v>0</v>
      </c>
      <c r="I373" s="258">
        <f t="shared" ref="I373:I388" si="219">B373*E373*(1-15%)</f>
        <v>0</v>
      </c>
      <c r="J373" s="272">
        <f t="shared" ref="J373:J388" si="220">B373*E373*(1-20%)</f>
        <v>0</v>
      </c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s="10" customFormat="1" ht="25.05" customHeight="1">
      <c r="A374" s="195" t="s">
        <v>77</v>
      </c>
      <c r="B374" s="228">
        <v>8000</v>
      </c>
      <c r="C374" s="81">
        <f t="shared" ref="C374:C388" si="221">B374*(1-5%)</f>
        <v>7600</v>
      </c>
      <c r="D374" s="81">
        <f t="shared" ref="D374:D393" si="222">B374*(1-10%)</f>
        <v>7200</v>
      </c>
      <c r="E374" s="326"/>
      <c r="F374" s="258">
        <f t="shared" si="216"/>
        <v>0</v>
      </c>
      <c r="G374" s="258">
        <f t="shared" si="217"/>
        <v>0</v>
      </c>
      <c r="H374" s="258">
        <f t="shared" si="218"/>
        <v>0</v>
      </c>
      <c r="I374" s="258">
        <f t="shared" si="219"/>
        <v>0</v>
      </c>
      <c r="J374" s="272">
        <f t="shared" si="220"/>
        <v>0</v>
      </c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s="10" customFormat="1" ht="25.05" customHeight="1">
      <c r="A375" s="195" t="s">
        <v>78</v>
      </c>
      <c r="B375" s="233">
        <v>10000</v>
      </c>
      <c r="C375" s="81">
        <f t="shared" si="221"/>
        <v>9500</v>
      </c>
      <c r="D375" s="81">
        <f t="shared" si="222"/>
        <v>9000</v>
      </c>
      <c r="E375" s="326"/>
      <c r="F375" s="258">
        <f t="shared" si="216"/>
        <v>0</v>
      </c>
      <c r="G375" s="258">
        <f t="shared" si="217"/>
        <v>0</v>
      </c>
      <c r="H375" s="258">
        <f t="shared" si="218"/>
        <v>0</v>
      </c>
      <c r="I375" s="258">
        <f t="shared" si="219"/>
        <v>0</v>
      </c>
      <c r="J375" s="272">
        <f t="shared" si="220"/>
        <v>0</v>
      </c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s="10" customFormat="1" ht="25.05" customHeight="1">
      <c r="A376" s="195" t="s">
        <v>9</v>
      </c>
      <c r="B376" s="233">
        <v>1500</v>
      </c>
      <c r="C376" s="81">
        <f t="shared" si="221"/>
        <v>1425</v>
      </c>
      <c r="D376" s="81">
        <f t="shared" si="222"/>
        <v>1350</v>
      </c>
      <c r="E376" s="326"/>
      <c r="F376" s="258">
        <f t="shared" si="216"/>
        <v>0</v>
      </c>
      <c r="G376" s="258">
        <f t="shared" si="217"/>
        <v>0</v>
      </c>
      <c r="H376" s="258">
        <f t="shared" si="218"/>
        <v>0</v>
      </c>
      <c r="I376" s="258">
        <f t="shared" si="219"/>
        <v>0</v>
      </c>
      <c r="J376" s="272">
        <f t="shared" si="220"/>
        <v>0</v>
      </c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s="10" customFormat="1" ht="25.05" customHeight="1">
      <c r="A377" s="195" t="s">
        <v>10</v>
      </c>
      <c r="B377" s="233">
        <v>2500</v>
      </c>
      <c r="C377" s="81">
        <f t="shared" si="221"/>
        <v>2375</v>
      </c>
      <c r="D377" s="81">
        <f t="shared" si="222"/>
        <v>2250</v>
      </c>
      <c r="E377" s="326"/>
      <c r="F377" s="258">
        <f t="shared" si="216"/>
        <v>0</v>
      </c>
      <c r="G377" s="258">
        <f t="shared" si="217"/>
        <v>0</v>
      </c>
      <c r="H377" s="258">
        <f t="shared" si="218"/>
        <v>0</v>
      </c>
      <c r="I377" s="258">
        <f t="shared" si="219"/>
        <v>0</v>
      </c>
      <c r="J377" s="272">
        <f t="shared" si="220"/>
        <v>0</v>
      </c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s="3" customFormat="1" ht="25.05" customHeight="1">
      <c r="A378" s="186" t="s">
        <v>2</v>
      </c>
      <c r="B378" s="233">
        <v>5500</v>
      </c>
      <c r="C378" s="81">
        <f t="shared" si="221"/>
        <v>5225</v>
      </c>
      <c r="D378" s="81">
        <f t="shared" si="222"/>
        <v>4950</v>
      </c>
      <c r="E378" s="326"/>
      <c r="F378" s="258">
        <f t="shared" si="216"/>
        <v>0</v>
      </c>
      <c r="G378" s="258">
        <f t="shared" si="217"/>
        <v>0</v>
      </c>
      <c r="H378" s="258">
        <f t="shared" si="218"/>
        <v>0</v>
      </c>
      <c r="I378" s="258">
        <f t="shared" si="219"/>
        <v>0</v>
      </c>
      <c r="J378" s="272">
        <f t="shared" si="220"/>
        <v>0</v>
      </c>
    </row>
    <row r="379" spans="1:28" s="3" customFormat="1" ht="25.05" customHeight="1">
      <c r="A379" s="186" t="s">
        <v>0</v>
      </c>
      <c r="B379" s="233">
        <v>7900</v>
      </c>
      <c r="C379" s="81">
        <f t="shared" si="221"/>
        <v>7505</v>
      </c>
      <c r="D379" s="81">
        <f t="shared" si="222"/>
        <v>7110</v>
      </c>
      <c r="E379" s="326"/>
      <c r="F379" s="258">
        <f t="shared" si="216"/>
        <v>0</v>
      </c>
      <c r="G379" s="258">
        <f t="shared" si="217"/>
        <v>0</v>
      </c>
      <c r="H379" s="258">
        <f t="shared" si="218"/>
        <v>0</v>
      </c>
      <c r="I379" s="258">
        <f t="shared" si="219"/>
        <v>0</v>
      </c>
      <c r="J379" s="272">
        <f t="shared" si="220"/>
        <v>0</v>
      </c>
    </row>
    <row r="380" spans="1:28" s="3" customFormat="1" ht="25.05" customHeight="1">
      <c r="A380" s="292" t="s">
        <v>703</v>
      </c>
      <c r="B380" s="289"/>
      <c r="C380" s="291"/>
      <c r="D380" s="291"/>
      <c r="E380" s="331"/>
      <c r="F380" s="290"/>
      <c r="G380" s="290"/>
      <c r="H380" s="290"/>
      <c r="I380" s="290"/>
      <c r="J380" s="290"/>
    </row>
    <row r="381" spans="1:28" s="3" customFormat="1" ht="25.05" customHeight="1">
      <c r="A381" s="198" t="s">
        <v>751</v>
      </c>
      <c r="B381" s="234">
        <v>800</v>
      </c>
      <c r="C381" s="95">
        <f t="shared" si="221"/>
        <v>760</v>
      </c>
      <c r="D381" s="95">
        <f t="shared" si="222"/>
        <v>720</v>
      </c>
      <c r="E381" s="326"/>
      <c r="F381" s="258">
        <f t="shared" si="216"/>
        <v>0</v>
      </c>
      <c r="G381" s="258">
        <f t="shared" si="217"/>
        <v>0</v>
      </c>
      <c r="H381" s="258">
        <f t="shared" si="218"/>
        <v>0</v>
      </c>
      <c r="I381" s="258">
        <f t="shared" si="219"/>
        <v>0</v>
      </c>
      <c r="J381" s="272">
        <f t="shared" si="220"/>
        <v>0</v>
      </c>
    </row>
    <row r="382" spans="1:28" s="3" customFormat="1" ht="25.05" customHeight="1">
      <c r="A382" s="198" t="s">
        <v>753</v>
      </c>
      <c r="B382" s="234">
        <v>5500</v>
      </c>
      <c r="C382" s="95">
        <f t="shared" si="221"/>
        <v>5225</v>
      </c>
      <c r="D382" s="95">
        <f t="shared" si="222"/>
        <v>4950</v>
      </c>
      <c r="E382" s="326"/>
      <c r="F382" s="258">
        <f t="shared" si="216"/>
        <v>0</v>
      </c>
      <c r="G382" s="258">
        <f t="shared" si="217"/>
        <v>0</v>
      </c>
      <c r="H382" s="258">
        <f t="shared" si="218"/>
        <v>0</v>
      </c>
      <c r="I382" s="258">
        <f t="shared" si="219"/>
        <v>0</v>
      </c>
      <c r="J382" s="272">
        <f t="shared" si="220"/>
        <v>0</v>
      </c>
    </row>
    <row r="383" spans="1:28" s="3" customFormat="1" ht="25.05" customHeight="1">
      <c r="A383" s="198" t="s">
        <v>752</v>
      </c>
      <c r="B383" s="234">
        <v>7900</v>
      </c>
      <c r="C383" s="95">
        <f t="shared" si="221"/>
        <v>7505</v>
      </c>
      <c r="D383" s="95">
        <f t="shared" si="222"/>
        <v>7110</v>
      </c>
      <c r="E383" s="326"/>
      <c r="F383" s="258">
        <f t="shared" si="216"/>
        <v>0</v>
      </c>
      <c r="G383" s="258">
        <f t="shared" si="217"/>
        <v>0</v>
      </c>
      <c r="H383" s="258">
        <f t="shared" si="218"/>
        <v>0</v>
      </c>
      <c r="I383" s="258">
        <f t="shared" si="219"/>
        <v>0</v>
      </c>
      <c r="J383" s="272">
        <f t="shared" si="220"/>
        <v>0</v>
      </c>
    </row>
    <row r="384" spans="1:28" s="3" customFormat="1" ht="25.05" customHeight="1">
      <c r="A384" s="294" t="s">
        <v>704</v>
      </c>
      <c r="B384" s="289"/>
      <c r="C384" s="291"/>
      <c r="D384" s="291"/>
      <c r="E384" s="331"/>
      <c r="F384" s="290"/>
      <c r="G384" s="290"/>
      <c r="H384" s="290"/>
      <c r="I384" s="290"/>
      <c r="J384" s="290"/>
    </row>
    <row r="385" spans="1:10" s="3" customFormat="1" ht="25.05" customHeight="1">
      <c r="A385" s="198" t="s">
        <v>754</v>
      </c>
      <c r="B385" s="234">
        <v>5500</v>
      </c>
      <c r="C385" s="95">
        <f t="shared" si="221"/>
        <v>5225</v>
      </c>
      <c r="D385" s="95">
        <f t="shared" si="222"/>
        <v>4950</v>
      </c>
      <c r="E385" s="326"/>
      <c r="F385" s="258">
        <f t="shared" si="216"/>
        <v>0</v>
      </c>
      <c r="G385" s="258">
        <f t="shared" si="217"/>
        <v>0</v>
      </c>
      <c r="H385" s="258">
        <f t="shared" si="218"/>
        <v>0</v>
      </c>
      <c r="I385" s="258">
        <f t="shared" si="219"/>
        <v>0</v>
      </c>
      <c r="J385" s="272">
        <f t="shared" si="220"/>
        <v>0</v>
      </c>
    </row>
    <row r="386" spans="1:10" s="3" customFormat="1" ht="25.05" customHeight="1">
      <c r="A386" s="193" t="s">
        <v>755</v>
      </c>
      <c r="B386" s="469">
        <v>7900</v>
      </c>
      <c r="C386" s="136">
        <f t="shared" si="221"/>
        <v>7505</v>
      </c>
      <c r="D386" s="136">
        <f t="shared" si="222"/>
        <v>7110</v>
      </c>
      <c r="E386" s="327"/>
      <c r="F386" s="259">
        <f t="shared" si="216"/>
        <v>0</v>
      </c>
      <c r="G386" s="259">
        <f t="shared" si="217"/>
        <v>0</v>
      </c>
      <c r="H386" s="259">
        <f t="shared" si="218"/>
        <v>0</v>
      </c>
      <c r="I386" s="259">
        <f t="shared" si="219"/>
        <v>0</v>
      </c>
      <c r="J386" s="273">
        <f t="shared" si="220"/>
        <v>0</v>
      </c>
    </row>
    <row r="387" spans="1:10" s="3" customFormat="1" ht="25.05" customHeight="1">
      <c r="A387" s="193" t="s">
        <v>11</v>
      </c>
      <c r="B387" s="469">
        <v>1500</v>
      </c>
      <c r="C387" s="136">
        <f t="shared" si="221"/>
        <v>1425</v>
      </c>
      <c r="D387" s="136">
        <f t="shared" si="222"/>
        <v>1350</v>
      </c>
      <c r="E387" s="327"/>
      <c r="F387" s="259">
        <f t="shared" si="216"/>
        <v>0</v>
      </c>
      <c r="G387" s="259">
        <f t="shared" si="217"/>
        <v>0</v>
      </c>
      <c r="H387" s="259">
        <f t="shared" si="218"/>
        <v>0</v>
      </c>
      <c r="I387" s="259">
        <f t="shared" si="219"/>
        <v>0</v>
      </c>
      <c r="J387" s="273">
        <f t="shared" si="220"/>
        <v>0</v>
      </c>
    </row>
    <row r="388" spans="1:10" s="3" customFormat="1" ht="25.05" customHeight="1">
      <c r="A388" s="195" t="s">
        <v>63</v>
      </c>
      <c r="B388" s="233">
        <v>2500</v>
      </c>
      <c r="C388" s="81">
        <f t="shared" si="221"/>
        <v>2375</v>
      </c>
      <c r="D388" s="81">
        <f t="shared" si="222"/>
        <v>2250</v>
      </c>
      <c r="E388" s="326"/>
      <c r="F388" s="258">
        <f t="shared" si="216"/>
        <v>0</v>
      </c>
      <c r="G388" s="258">
        <f t="shared" si="217"/>
        <v>0</v>
      </c>
      <c r="H388" s="258">
        <f t="shared" si="218"/>
        <v>0</v>
      </c>
      <c r="I388" s="258">
        <f t="shared" si="219"/>
        <v>0</v>
      </c>
      <c r="J388" s="272">
        <f t="shared" si="220"/>
        <v>0</v>
      </c>
    </row>
    <row r="389" spans="1:10" s="3" customFormat="1" ht="25.05" customHeight="1">
      <c r="A389" s="494"/>
      <c r="B389" s="495"/>
      <c r="C389" s="495"/>
      <c r="D389" s="495"/>
      <c r="E389" s="329" t="s">
        <v>552</v>
      </c>
      <c r="F389" s="260" t="s">
        <v>496</v>
      </c>
      <c r="G389" s="260" t="s">
        <v>5</v>
      </c>
      <c r="H389" s="260" t="s">
        <v>566</v>
      </c>
      <c r="I389" s="260" t="s">
        <v>7</v>
      </c>
      <c r="J389" s="260" t="s">
        <v>567</v>
      </c>
    </row>
    <row r="390" spans="1:10" s="3" customFormat="1" ht="45">
      <c r="A390" s="546" t="s">
        <v>905</v>
      </c>
      <c r="B390" s="547"/>
      <c r="C390" s="103"/>
      <c r="D390" s="103"/>
      <c r="E390" s="330">
        <f t="shared" ref="E390:J390" si="223">SUM(E385:E388,E381:E383,E373:E379)</f>
        <v>0</v>
      </c>
      <c r="F390" s="261">
        <f t="shared" si="223"/>
        <v>0</v>
      </c>
      <c r="G390" s="261">
        <f t="shared" si="223"/>
        <v>0</v>
      </c>
      <c r="H390" s="261">
        <f t="shared" si="223"/>
        <v>0</v>
      </c>
      <c r="I390" s="261">
        <f t="shared" si="223"/>
        <v>0</v>
      </c>
      <c r="J390" s="261">
        <f t="shared" si="223"/>
        <v>0</v>
      </c>
    </row>
    <row r="391" spans="1:10" s="3" customFormat="1" ht="34.049999999999997" customHeight="1">
      <c r="A391" s="526" t="s">
        <v>15</v>
      </c>
      <c r="B391" s="526"/>
      <c r="C391" s="526"/>
      <c r="D391" s="526"/>
      <c r="E391" s="526"/>
      <c r="F391" s="526"/>
      <c r="G391" s="526"/>
      <c r="H391" s="526"/>
      <c r="I391" s="526"/>
      <c r="J391" s="527"/>
    </row>
    <row r="392" spans="1:10" s="3" customFormat="1" ht="25.05" customHeight="1">
      <c r="A392" s="195" t="s">
        <v>60</v>
      </c>
      <c r="B392" s="228">
        <v>2700</v>
      </c>
      <c r="C392" s="81">
        <f t="shared" ref="C392:C393" si="224">B392*(1-5%)</f>
        <v>2565</v>
      </c>
      <c r="D392" s="81">
        <f t="shared" si="222"/>
        <v>2430</v>
      </c>
      <c r="E392" s="326"/>
      <c r="F392" s="258">
        <f>E392*B392</f>
        <v>0</v>
      </c>
      <c r="G392" s="258">
        <f>B392*E392*(1-5%)</f>
        <v>0</v>
      </c>
      <c r="H392" s="258">
        <f>B392*E392*(1-10%)</f>
        <v>0</v>
      </c>
      <c r="I392" s="258">
        <f>B392*E392*(1-15%)</f>
        <v>0</v>
      </c>
      <c r="J392" s="272">
        <f>B392*E392*(1-20%)</f>
        <v>0</v>
      </c>
    </row>
    <row r="393" spans="1:10" s="3" customFormat="1" ht="25.05" customHeight="1">
      <c r="A393" s="195" t="s">
        <v>14</v>
      </c>
      <c r="B393" s="228">
        <v>6000</v>
      </c>
      <c r="C393" s="81">
        <f t="shared" si="224"/>
        <v>5700</v>
      </c>
      <c r="D393" s="81">
        <f t="shared" si="222"/>
        <v>5400</v>
      </c>
      <c r="E393" s="326"/>
      <c r="F393" s="258">
        <f>E393*B393</f>
        <v>0</v>
      </c>
      <c r="G393" s="258">
        <f>B393*E393*(1-5%)</f>
        <v>0</v>
      </c>
      <c r="H393" s="258">
        <f>B393*E393*(1-10%)</f>
        <v>0</v>
      </c>
      <c r="I393" s="258">
        <f>B393*E393*(1-15%)</f>
        <v>0</v>
      </c>
      <c r="J393" s="272">
        <f>B393*E393*(1-20%)</f>
        <v>0</v>
      </c>
    </row>
    <row r="394" spans="1:10" s="3" customFormat="1" ht="25.05" customHeight="1">
      <c r="A394" s="498"/>
      <c r="B394" s="499"/>
      <c r="C394" s="499"/>
      <c r="D394" s="499"/>
      <c r="E394" s="329" t="s">
        <v>552</v>
      </c>
      <c r="F394" s="260" t="s">
        <v>496</v>
      </c>
      <c r="G394" s="260" t="s">
        <v>5</v>
      </c>
      <c r="H394" s="260" t="s">
        <v>566</v>
      </c>
      <c r="I394" s="260" t="s">
        <v>7</v>
      </c>
      <c r="J394" s="260" t="s">
        <v>567</v>
      </c>
    </row>
    <row r="395" spans="1:10" s="3" customFormat="1" ht="45">
      <c r="A395" s="546" t="s">
        <v>906</v>
      </c>
      <c r="B395" s="547"/>
      <c r="C395" s="103"/>
      <c r="D395" s="103"/>
      <c r="E395" s="330">
        <f t="shared" ref="E395:J395" si="225">SUM(E392:E393)</f>
        <v>0</v>
      </c>
      <c r="F395" s="261">
        <f t="shared" si="225"/>
        <v>0</v>
      </c>
      <c r="G395" s="261">
        <f t="shared" si="225"/>
        <v>0</v>
      </c>
      <c r="H395" s="261">
        <f t="shared" si="225"/>
        <v>0</v>
      </c>
      <c r="I395" s="261">
        <f t="shared" si="225"/>
        <v>0</v>
      </c>
      <c r="J395" s="261">
        <f t="shared" si="225"/>
        <v>0</v>
      </c>
    </row>
    <row r="396" spans="1:10" s="3" customFormat="1" ht="30" customHeight="1">
      <c r="A396" s="525" t="s">
        <v>37</v>
      </c>
      <c r="B396" s="526"/>
      <c r="C396" s="526"/>
      <c r="D396" s="526"/>
      <c r="E396" s="526"/>
      <c r="F396" s="526"/>
      <c r="G396" s="526"/>
      <c r="H396" s="526"/>
      <c r="I396" s="526"/>
      <c r="J396" s="527"/>
    </row>
    <row r="397" spans="1:10" s="3" customFormat="1" ht="25.05" customHeight="1">
      <c r="A397" s="297" t="s">
        <v>61</v>
      </c>
      <c r="B397" s="262" t="s">
        <v>496</v>
      </c>
      <c r="C397" s="78" t="s">
        <v>5</v>
      </c>
      <c r="D397" s="78" t="s">
        <v>6</v>
      </c>
      <c r="E397" s="329" t="s">
        <v>552</v>
      </c>
      <c r="F397" s="260" t="s">
        <v>496</v>
      </c>
      <c r="G397" s="270" t="s">
        <v>5</v>
      </c>
      <c r="H397" s="270" t="s">
        <v>566</v>
      </c>
      <c r="I397" s="260" t="s">
        <v>7</v>
      </c>
      <c r="J397" s="270" t="s">
        <v>568</v>
      </c>
    </row>
    <row r="398" spans="1:10" s="3" customFormat="1" ht="25.05" customHeight="1">
      <c r="A398" s="186" t="s">
        <v>59</v>
      </c>
      <c r="B398" s="220">
        <v>1300</v>
      </c>
      <c r="C398" s="81"/>
      <c r="D398" s="81"/>
      <c r="E398" s="326"/>
      <c r="F398" s="258">
        <f t="shared" ref="F398:F406" si="226">E398*B398</f>
        <v>0</v>
      </c>
      <c r="G398" s="258">
        <f t="shared" ref="G398:G406" si="227">B398*E398*(1-5%)</f>
        <v>0</v>
      </c>
      <c r="H398" s="258">
        <f t="shared" ref="H398:H406" si="228">B398*E398*(1-10%)</f>
        <v>0</v>
      </c>
      <c r="I398" s="258">
        <f t="shared" ref="I398:I406" si="229">B398*E398*(1-15%)</f>
        <v>0</v>
      </c>
      <c r="J398" s="272">
        <f t="shared" ref="J398:J406" si="230">B398*E398*(1-20%)</f>
        <v>0</v>
      </c>
    </row>
    <row r="399" spans="1:10" s="3" customFormat="1" ht="25.05" customHeight="1">
      <c r="A399" s="195" t="s">
        <v>89</v>
      </c>
      <c r="B399" s="220">
        <v>8000</v>
      </c>
      <c r="C399" s="81">
        <f t="shared" ref="C399:C406" si="231">B399*(1-5%)</f>
        <v>7600</v>
      </c>
      <c r="D399" s="81">
        <f t="shared" ref="D399:D406" si="232">B399*(1-10%)</f>
        <v>7200</v>
      </c>
      <c r="E399" s="326"/>
      <c r="F399" s="258">
        <f t="shared" si="226"/>
        <v>0</v>
      </c>
      <c r="G399" s="258">
        <f t="shared" si="227"/>
        <v>0</v>
      </c>
      <c r="H399" s="258">
        <f t="shared" si="228"/>
        <v>0</v>
      </c>
      <c r="I399" s="258">
        <f t="shared" si="229"/>
        <v>0</v>
      </c>
      <c r="J399" s="272">
        <f t="shared" si="230"/>
        <v>0</v>
      </c>
    </row>
    <row r="400" spans="1:10" s="3" customFormat="1" ht="25.05" customHeight="1">
      <c r="A400" s="195" t="s">
        <v>554</v>
      </c>
      <c r="B400" s="220">
        <v>14000</v>
      </c>
      <c r="C400" s="81">
        <f t="shared" si="231"/>
        <v>13300</v>
      </c>
      <c r="D400" s="81">
        <f t="shared" si="232"/>
        <v>12600</v>
      </c>
      <c r="E400" s="326"/>
      <c r="F400" s="258">
        <f t="shared" si="226"/>
        <v>0</v>
      </c>
      <c r="G400" s="258">
        <f t="shared" si="227"/>
        <v>0</v>
      </c>
      <c r="H400" s="258">
        <f t="shared" si="228"/>
        <v>0</v>
      </c>
      <c r="I400" s="258">
        <f t="shared" si="229"/>
        <v>0</v>
      </c>
      <c r="J400" s="272">
        <f t="shared" si="230"/>
        <v>0</v>
      </c>
    </row>
    <row r="401" spans="1:10" s="3" customFormat="1" ht="25.05" customHeight="1">
      <c r="A401" s="195" t="s">
        <v>9</v>
      </c>
      <c r="B401" s="220">
        <v>1500</v>
      </c>
      <c r="C401" s="81">
        <f t="shared" si="231"/>
        <v>1425</v>
      </c>
      <c r="D401" s="81">
        <f t="shared" si="232"/>
        <v>1350</v>
      </c>
      <c r="E401" s="326"/>
      <c r="F401" s="258">
        <f t="shared" si="226"/>
        <v>0</v>
      </c>
      <c r="G401" s="258">
        <f t="shared" si="227"/>
        <v>0</v>
      </c>
      <c r="H401" s="258">
        <f t="shared" si="228"/>
        <v>0</v>
      </c>
      <c r="I401" s="258">
        <f t="shared" si="229"/>
        <v>0</v>
      </c>
      <c r="J401" s="272">
        <f t="shared" si="230"/>
        <v>0</v>
      </c>
    </row>
    <row r="402" spans="1:10" s="3" customFormat="1" ht="25.05" customHeight="1">
      <c r="A402" s="195" t="s">
        <v>10</v>
      </c>
      <c r="B402" s="220">
        <v>2500</v>
      </c>
      <c r="C402" s="81">
        <f t="shared" si="231"/>
        <v>2375</v>
      </c>
      <c r="D402" s="81">
        <f t="shared" si="232"/>
        <v>2250</v>
      </c>
      <c r="E402" s="326"/>
      <c r="F402" s="258">
        <f t="shared" si="226"/>
        <v>0</v>
      </c>
      <c r="G402" s="258">
        <f t="shared" si="227"/>
        <v>0</v>
      </c>
      <c r="H402" s="258">
        <f t="shared" si="228"/>
        <v>0</v>
      </c>
      <c r="I402" s="258">
        <f t="shared" si="229"/>
        <v>0</v>
      </c>
      <c r="J402" s="272">
        <f t="shared" si="230"/>
        <v>0</v>
      </c>
    </row>
    <row r="403" spans="1:10" s="3" customFormat="1" ht="25.05" customHeight="1">
      <c r="A403" s="186" t="s">
        <v>2</v>
      </c>
      <c r="B403" s="220">
        <v>5500</v>
      </c>
      <c r="C403" s="81">
        <f t="shared" si="231"/>
        <v>5225</v>
      </c>
      <c r="D403" s="81">
        <f t="shared" si="232"/>
        <v>4950</v>
      </c>
      <c r="E403" s="326"/>
      <c r="F403" s="258">
        <f t="shared" si="226"/>
        <v>0</v>
      </c>
      <c r="G403" s="258">
        <f t="shared" si="227"/>
        <v>0</v>
      </c>
      <c r="H403" s="258">
        <f t="shared" si="228"/>
        <v>0</v>
      </c>
      <c r="I403" s="258">
        <f t="shared" si="229"/>
        <v>0</v>
      </c>
      <c r="J403" s="272">
        <f t="shared" si="230"/>
        <v>0</v>
      </c>
    </row>
    <row r="404" spans="1:10" s="3" customFormat="1" ht="25.05" customHeight="1">
      <c r="A404" s="186" t="s">
        <v>0</v>
      </c>
      <c r="B404" s="220">
        <v>10000</v>
      </c>
      <c r="C404" s="81">
        <f t="shared" si="231"/>
        <v>9500</v>
      </c>
      <c r="D404" s="81">
        <f t="shared" si="232"/>
        <v>9000</v>
      </c>
      <c r="E404" s="326"/>
      <c r="F404" s="258">
        <f t="shared" si="226"/>
        <v>0</v>
      </c>
      <c r="G404" s="258">
        <f t="shared" si="227"/>
        <v>0</v>
      </c>
      <c r="H404" s="258">
        <f t="shared" si="228"/>
        <v>0</v>
      </c>
      <c r="I404" s="258">
        <f t="shared" si="229"/>
        <v>0</v>
      </c>
      <c r="J404" s="272">
        <f t="shared" si="230"/>
        <v>0</v>
      </c>
    </row>
    <row r="405" spans="1:10" s="3" customFormat="1" ht="25.05" customHeight="1">
      <c r="A405" s="195" t="s">
        <v>62</v>
      </c>
      <c r="B405" s="220">
        <v>1500</v>
      </c>
      <c r="C405" s="81">
        <f t="shared" si="231"/>
        <v>1425</v>
      </c>
      <c r="D405" s="81">
        <f t="shared" si="232"/>
        <v>1350</v>
      </c>
      <c r="E405" s="326"/>
      <c r="F405" s="258">
        <f t="shared" si="226"/>
        <v>0</v>
      </c>
      <c r="G405" s="258">
        <f t="shared" si="227"/>
        <v>0</v>
      </c>
      <c r="H405" s="258">
        <f t="shared" si="228"/>
        <v>0</v>
      </c>
      <c r="I405" s="258">
        <f t="shared" si="229"/>
        <v>0</v>
      </c>
      <c r="J405" s="272">
        <f t="shared" si="230"/>
        <v>0</v>
      </c>
    </row>
    <row r="406" spans="1:10" s="3" customFormat="1" ht="25.05" customHeight="1">
      <c r="A406" s="195" t="s">
        <v>63</v>
      </c>
      <c r="B406" s="220">
        <v>2500</v>
      </c>
      <c r="C406" s="81">
        <f t="shared" si="231"/>
        <v>2375</v>
      </c>
      <c r="D406" s="81">
        <f t="shared" si="232"/>
        <v>2250</v>
      </c>
      <c r="E406" s="326"/>
      <c r="F406" s="258">
        <f t="shared" si="226"/>
        <v>0</v>
      </c>
      <c r="G406" s="258">
        <f t="shared" si="227"/>
        <v>0</v>
      </c>
      <c r="H406" s="258">
        <f t="shared" si="228"/>
        <v>0</v>
      </c>
      <c r="I406" s="258">
        <f t="shared" si="229"/>
        <v>0</v>
      </c>
      <c r="J406" s="272">
        <f t="shared" si="230"/>
        <v>0</v>
      </c>
    </row>
    <row r="407" spans="1:10" s="3" customFormat="1" ht="25.05" customHeight="1">
      <c r="A407" s="494"/>
      <c r="B407" s="495"/>
      <c r="C407" s="495"/>
      <c r="D407" s="495"/>
      <c r="E407" s="329" t="s">
        <v>552</v>
      </c>
      <c r="F407" s="260" t="s">
        <v>496</v>
      </c>
      <c r="G407" s="260" t="s">
        <v>5</v>
      </c>
      <c r="H407" s="260" t="s">
        <v>566</v>
      </c>
      <c r="I407" s="260" t="s">
        <v>7</v>
      </c>
      <c r="J407" s="260" t="s">
        <v>567</v>
      </c>
    </row>
    <row r="408" spans="1:10" s="3" customFormat="1" ht="45">
      <c r="A408" s="546" t="s">
        <v>905</v>
      </c>
      <c r="B408" s="547"/>
      <c r="C408" s="103"/>
      <c r="D408" s="103"/>
      <c r="E408" s="330">
        <f t="shared" ref="E408:J408" si="233">SUM(E398:E406)</f>
        <v>0</v>
      </c>
      <c r="F408" s="261">
        <f t="shared" si="233"/>
        <v>0</v>
      </c>
      <c r="G408" s="261">
        <f t="shared" si="233"/>
        <v>0</v>
      </c>
      <c r="H408" s="261">
        <f t="shared" si="233"/>
        <v>0</v>
      </c>
      <c r="I408" s="261">
        <f t="shared" si="233"/>
        <v>0</v>
      </c>
      <c r="J408" s="261">
        <f t="shared" si="233"/>
        <v>0</v>
      </c>
    </row>
    <row r="409" spans="1:10" s="3" customFormat="1" ht="36" customHeight="1">
      <c r="A409" s="525" t="s">
        <v>46</v>
      </c>
      <c r="B409" s="526"/>
      <c r="C409" s="526"/>
      <c r="D409" s="526"/>
      <c r="E409" s="526"/>
      <c r="F409" s="526"/>
      <c r="G409" s="526"/>
      <c r="H409" s="526"/>
      <c r="I409" s="526"/>
      <c r="J409" s="527"/>
    </row>
    <row r="410" spans="1:10" s="3" customFormat="1" ht="25.05" customHeight="1">
      <c r="A410" s="296"/>
      <c r="B410" s="262" t="s">
        <v>496</v>
      </c>
      <c r="C410" s="78" t="s">
        <v>5</v>
      </c>
      <c r="D410" s="78" t="s">
        <v>6</v>
      </c>
      <c r="E410" s="329" t="s">
        <v>552</v>
      </c>
      <c r="F410" s="260" t="s">
        <v>496</v>
      </c>
      <c r="G410" s="270" t="s">
        <v>5</v>
      </c>
      <c r="H410" s="270" t="s">
        <v>566</v>
      </c>
      <c r="I410" s="260" t="s">
        <v>7</v>
      </c>
      <c r="J410" s="270" t="s">
        <v>568</v>
      </c>
    </row>
    <row r="411" spans="1:10" s="3" customFormat="1" ht="25.05" customHeight="1">
      <c r="A411" s="186" t="s">
        <v>90</v>
      </c>
      <c r="B411" s="220">
        <v>490</v>
      </c>
      <c r="C411" s="81"/>
      <c r="D411" s="81"/>
      <c r="E411" s="326"/>
      <c r="F411" s="258">
        <f>E411*B411</f>
        <v>0</v>
      </c>
      <c r="G411" s="258">
        <f>B411*E411*(1-5%)</f>
        <v>0</v>
      </c>
      <c r="H411" s="258">
        <f>B411*E411*(1-10%)</f>
        <v>0</v>
      </c>
      <c r="I411" s="258">
        <f>B411*E411*(1-15%)</f>
        <v>0</v>
      </c>
      <c r="J411" s="272">
        <f>B411*E411*(1-20%)</f>
        <v>0</v>
      </c>
    </row>
    <row r="412" spans="1:10" s="3" customFormat="1" ht="25.05" customHeight="1">
      <c r="A412" s="186" t="s">
        <v>91</v>
      </c>
      <c r="B412" s="220">
        <v>490</v>
      </c>
      <c r="C412" s="81"/>
      <c r="D412" s="81"/>
      <c r="E412" s="326"/>
      <c r="F412" s="258">
        <f>E412*B412</f>
        <v>0</v>
      </c>
      <c r="G412" s="258">
        <f>B412*E412*(1-5%)</f>
        <v>0</v>
      </c>
      <c r="H412" s="258">
        <f>B412*E412*(1-10%)</f>
        <v>0</v>
      </c>
      <c r="I412" s="258">
        <f>B412*E412*(1-15%)</f>
        <v>0</v>
      </c>
      <c r="J412" s="272">
        <f>B412*E412*(1-20%)</f>
        <v>0</v>
      </c>
    </row>
    <row r="413" spans="1:10" s="3" customFormat="1" ht="25.05" customHeight="1">
      <c r="A413" s="186" t="s">
        <v>66</v>
      </c>
      <c r="B413" s="220">
        <v>2000</v>
      </c>
      <c r="C413" s="81">
        <f t="shared" ref="C413:C414" si="234">B413*(1-5%)</f>
        <v>1900</v>
      </c>
      <c r="D413" s="81">
        <f t="shared" ref="D413:D414" si="235">B413*(1-10%)</f>
        <v>1800</v>
      </c>
      <c r="E413" s="326"/>
      <c r="F413" s="258">
        <f>E413*B413</f>
        <v>0</v>
      </c>
      <c r="G413" s="258">
        <f>B413*E413*(1-5%)</f>
        <v>0</v>
      </c>
      <c r="H413" s="258">
        <f>B413*E413*(1-10%)</f>
        <v>0</v>
      </c>
      <c r="I413" s="258">
        <f>B413*E413*(1-15%)</f>
        <v>0</v>
      </c>
      <c r="J413" s="272">
        <f>B413*E413*(1-20%)</f>
        <v>0</v>
      </c>
    </row>
    <row r="414" spans="1:10" s="3" customFormat="1" ht="25.05" customHeight="1">
      <c r="A414" s="195" t="s">
        <v>47</v>
      </c>
      <c r="B414" s="228">
        <v>12000</v>
      </c>
      <c r="C414" s="81">
        <f t="shared" si="234"/>
        <v>11400</v>
      </c>
      <c r="D414" s="81">
        <f t="shared" si="235"/>
        <v>10800</v>
      </c>
      <c r="E414" s="326"/>
      <c r="F414" s="258">
        <f>E414*B414</f>
        <v>0</v>
      </c>
      <c r="G414" s="258">
        <f>B414*E414*(1-5%)</f>
        <v>0</v>
      </c>
      <c r="H414" s="258">
        <f>B414*E414*(1-10%)</f>
        <v>0</v>
      </c>
      <c r="I414" s="258">
        <f>B414*E414*(1-15%)</f>
        <v>0</v>
      </c>
      <c r="J414" s="272">
        <f>B414*E414*(1-20%)</f>
        <v>0</v>
      </c>
    </row>
    <row r="415" spans="1:10" s="3" customFormat="1" ht="25.05" customHeight="1">
      <c r="A415" s="494"/>
      <c r="B415" s="495"/>
      <c r="C415" s="495"/>
      <c r="D415" s="495"/>
      <c r="E415" s="329" t="s">
        <v>552</v>
      </c>
      <c r="F415" s="260" t="s">
        <v>496</v>
      </c>
      <c r="G415" s="260" t="s">
        <v>5</v>
      </c>
      <c r="H415" s="260" t="s">
        <v>566</v>
      </c>
      <c r="I415" s="260" t="s">
        <v>7</v>
      </c>
      <c r="J415" s="260" t="s">
        <v>567</v>
      </c>
    </row>
    <row r="416" spans="1:10" s="3" customFormat="1" ht="45">
      <c r="A416" s="546" t="s">
        <v>907</v>
      </c>
      <c r="B416" s="547"/>
      <c r="C416" s="103"/>
      <c r="D416" s="103"/>
      <c r="E416" s="330">
        <f t="shared" ref="E416:J416" si="236">SUM(E411:E414)</f>
        <v>0</v>
      </c>
      <c r="F416" s="261">
        <f t="shared" si="236"/>
        <v>0</v>
      </c>
      <c r="G416" s="261">
        <f t="shared" si="236"/>
        <v>0</v>
      </c>
      <c r="H416" s="261">
        <f t="shared" si="236"/>
        <v>0</v>
      </c>
      <c r="I416" s="261">
        <f t="shared" si="236"/>
        <v>0</v>
      </c>
      <c r="J416" s="261">
        <f t="shared" si="236"/>
        <v>0</v>
      </c>
    </row>
    <row r="417" spans="1:10" s="3" customFormat="1" ht="30" customHeight="1">
      <c r="A417" s="549" t="s">
        <v>556</v>
      </c>
      <c r="B417" s="549"/>
      <c r="C417" s="549"/>
      <c r="D417" s="549"/>
      <c r="E417" s="549"/>
      <c r="F417" s="549"/>
      <c r="G417" s="549"/>
      <c r="H417" s="549"/>
      <c r="I417" s="549"/>
      <c r="J417" s="550"/>
    </row>
    <row r="418" spans="1:10" s="3" customFormat="1" ht="25.05" customHeight="1">
      <c r="A418" s="293"/>
      <c r="B418" s="262" t="s">
        <v>496</v>
      </c>
      <c r="C418" s="96"/>
      <c r="D418" s="96"/>
      <c r="E418" s="329" t="s">
        <v>552</v>
      </c>
      <c r="F418" s="260" t="s">
        <v>496</v>
      </c>
      <c r="G418" s="270" t="s">
        <v>5</v>
      </c>
      <c r="H418" s="270" t="s">
        <v>566</v>
      </c>
      <c r="I418" s="260" t="s">
        <v>7</v>
      </c>
      <c r="J418" s="270" t="s">
        <v>568</v>
      </c>
    </row>
    <row r="419" spans="1:10" s="3" customFormat="1" ht="25.05" customHeight="1">
      <c r="A419" s="190" t="s">
        <v>564</v>
      </c>
      <c r="B419" s="235">
        <v>4500</v>
      </c>
      <c r="C419" s="96"/>
      <c r="D419" s="96"/>
      <c r="E419" s="326"/>
      <c r="F419" s="258">
        <f t="shared" ref="F419:F426" si="237">E419*B419</f>
        <v>0</v>
      </c>
      <c r="G419" s="258">
        <f t="shared" ref="G419:G426" si="238">B419*E419*(1-5%)</f>
        <v>0</v>
      </c>
      <c r="H419" s="258">
        <f t="shared" ref="H419:H426" si="239">B419*E419*(1-10%)</f>
        <v>0</v>
      </c>
      <c r="I419" s="258">
        <f t="shared" ref="I419:I426" si="240">B419*E419*(1-15%)</f>
        <v>0</v>
      </c>
      <c r="J419" s="272">
        <f t="shared" ref="J419:J426" si="241">B419*E419*(1-20%)</f>
        <v>0</v>
      </c>
    </row>
    <row r="420" spans="1:10" s="3" customFormat="1" ht="25.05" customHeight="1">
      <c r="A420" s="190" t="s">
        <v>557</v>
      </c>
      <c r="B420" s="235">
        <v>6500</v>
      </c>
      <c r="C420" s="96"/>
      <c r="D420" s="96"/>
      <c r="E420" s="326"/>
      <c r="F420" s="258">
        <f t="shared" si="237"/>
        <v>0</v>
      </c>
      <c r="G420" s="258">
        <f t="shared" si="238"/>
        <v>0</v>
      </c>
      <c r="H420" s="258">
        <f t="shared" si="239"/>
        <v>0</v>
      </c>
      <c r="I420" s="258">
        <f t="shared" si="240"/>
        <v>0</v>
      </c>
      <c r="J420" s="272">
        <f t="shared" si="241"/>
        <v>0</v>
      </c>
    </row>
    <row r="421" spans="1:10" s="3" customFormat="1" ht="25.05" customHeight="1">
      <c r="A421" s="190" t="s">
        <v>558</v>
      </c>
      <c r="B421" s="235">
        <v>6000</v>
      </c>
      <c r="C421" s="96"/>
      <c r="D421" s="96"/>
      <c r="E421" s="326"/>
      <c r="F421" s="258">
        <f t="shared" si="237"/>
        <v>0</v>
      </c>
      <c r="G421" s="258">
        <f t="shared" si="238"/>
        <v>0</v>
      </c>
      <c r="H421" s="258">
        <f t="shared" si="239"/>
        <v>0</v>
      </c>
      <c r="I421" s="258">
        <f t="shared" si="240"/>
        <v>0</v>
      </c>
      <c r="J421" s="272">
        <f t="shared" si="241"/>
        <v>0</v>
      </c>
    </row>
    <row r="422" spans="1:10" s="3" customFormat="1" ht="25.05" customHeight="1">
      <c r="A422" s="190" t="s">
        <v>559</v>
      </c>
      <c r="B422" s="235">
        <v>9000</v>
      </c>
      <c r="C422" s="96"/>
      <c r="D422" s="96"/>
      <c r="E422" s="326"/>
      <c r="F422" s="258">
        <f t="shared" si="237"/>
        <v>0</v>
      </c>
      <c r="G422" s="258">
        <f t="shared" si="238"/>
        <v>0</v>
      </c>
      <c r="H422" s="258">
        <f t="shared" si="239"/>
        <v>0</v>
      </c>
      <c r="I422" s="258">
        <f t="shared" si="240"/>
        <v>0</v>
      </c>
      <c r="J422" s="272">
        <f t="shared" si="241"/>
        <v>0</v>
      </c>
    </row>
    <row r="423" spans="1:10" s="3" customFormat="1" ht="25.05" customHeight="1">
      <c r="A423" s="190" t="s">
        <v>560</v>
      </c>
      <c r="B423" s="235">
        <v>6500</v>
      </c>
      <c r="C423" s="96"/>
      <c r="D423" s="96"/>
      <c r="E423" s="326"/>
      <c r="F423" s="258">
        <f t="shared" si="237"/>
        <v>0</v>
      </c>
      <c r="G423" s="258">
        <f t="shared" si="238"/>
        <v>0</v>
      </c>
      <c r="H423" s="258">
        <f t="shared" si="239"/>
        <v>0</v>
      </c>
      <c r="I423" s="258">
        <f t="shared" si="240"/>
        <v>0</v>
      </c>
      <c r="J423" s="272">
        <f t="shared" si="241"/>
        <v>0</v>
      </c>
    </row>
    <row r="424" spans="1:10" s="3" customFormat="1" ht="25.05" customHeight="1">
      <c r="A424" s="192" t="s">
        <v>561</v>
      </c>
      <c r="B424" s="235">
        <v>8500</v>
      </c>
      <c r="C424" s="96"/>
      <c r="D424" s="96"/>
      <c r="E424" s="326"/>
      <c r="F424" s="258">
        <f t="shared" si="237"/>
        <v>0</v>
      </c>
      <c r="G424" s="258">
        <f t="shared" si="238"/>
        <v>0</v>
      </c>
      <c r="H424" s="258">
        <f t="shared" si="239"/>
        <v>0</v>
      </c>
      <c r="I424" s="258">
        <f t="shared" si="240"/>
        <v>0</v>
      </c>
      <c r="J424" s="272">
        <f t="shared" si="241"/>
        <v>0</v>
      </c>
    </row>
    <row r="425" spans="1:10" s="3" customFormat="1" ht="25.05" customHeight="1">
      <c r="A425" s="190" t="s">
        <v>562</v>
      </c>
      <c r="B425" s="235">
        <v>6500</v>
      </c>
      <c r="C425" s="96"/>
      <c r="D425" s="96"/>
      <c r="E425" s="326"/>
      <c r="F425" s="258">
        <f t="shared" si="237"/>
        <v>0</v>
      </c>
      <c r="G425" s="258">
        <f t="shared" si="238"/>
        <v>0</v>
      </c>
      <c r="H425" s="258">
        <f t="shared" si="239"/>
        <v>0</v>
      </c>
      <c r="I425" s="258">
        <f t="shared" si="240"/>
        <v>0</v>
      </c>
      <c r="J425" s="272">
        <f t="shared" si="241"/>
        <v>0</v>
      </c>
    </row>
    <row r="426" spans="1:10" s="3" customFormat="1" ht="25.05" customHeight="1">
      <c r="A426" s="190" t="s">
        <v>563</v>
      </c>
      <c r="B426" s="235">
        <v>10000</v>
      </c>
      <c r="C426" s="96"/>
      <c r="D426" s="96"/>
      <c r="E426" s="326"/>
      <c r="F426" s="258">
        <f t="shared" si="237"/>
        <v>0</v>
      </c>
      <c r="G426" s="258">
        <f t="shared" si="238"/>
        <v>0</v>
      </c>
      <c r="H426" s="258">
        <f t="shared" si="239"/>
        <v>0</v>
      </c>
      <c r="I426" s="258">
        <f t="shared" si="240"/>
        <v>0</v>
      </c>
      <c r="J426" s="272">
        <f t="shared" si="241"/>
        <v>0</v>
      </c>
    </row>
    <row r="427" spans="1:10" s="3" customFormat="1" ht="25.05" customHeight="1">
      <c r="A427" s="494"/>
      <c r="B427" s="495"/>
      <c r="C427" s="495"/>
      <c r="D427" s="495"/>
      <c r="E427" s="329" t="s">
        <v>552</v>
      </c>
      <c r="F427" s="260" t="s">
        <v>496</v>
      </c>
      <c r="G427" s="260" t="s">
        <v>5</v>
      </c>
      <c r="H427" s="260" t="s">
        <v>566</v>
      </c>
      <c r="I427" s="260" t="s">
        <v>7</v>
      </c>
      <c r="J427" s="260" t="s">
        <v>567</v>
      </c>
    </row>
    <row r="428" spans="1:10" s="3" customFormat="1" ht="45">
      <c r="A428" s="546" t="s">
        <v>908</v>
      </c>
      <c r="B428" s="547"/>
      <c r="C428" s="103"/>
      <c r="D428" s="103"/>
      <c r="E428" s="330">
        <f t="shared" ref="E428:J428" si="242">SUM(E419:E426)</f>
        <v>0</v>
      </c>
      <c r="F428" s="261">
        <f t="shared" si="242"/>
        <v>0</v>
      </c>
      <c r="G428" s="261">
        <f t="shared" si="242"/>
        <v>0</v>
      </c>
      <c r="H428" s="261">
        <f t="shared" si="242"/>
        <v>0</v>
      </c>
      <c r="I428" s="261">
        <f t="shared" si="242"/>
        <v>0</v>
      </c>
      <c r="J428" s="261">
        <f t="shared" si="242"/>
        <v>0</v>
      </c>
    </row>
    <row r="429" spans="1:10" s="3" customFormat="1" ht="37.950000000000003" customHeight="1">
      <c r="A429" s="525" t="s">
        <v>295</v>
      </c>
      <c r="B429" s="526"/>
      <c r="C429" s="526"/>
      <c r="D429" s="526"/>
      <c r="E429" s="526"/>
      <c r="F429" s="526"/>
      <c r="G429" s="526"/>
      <c r="H429" s="526"/>
      <c r="I429" s="526"/>
      <c r="J429" s="527"/>
    </row>
    <row r="430" spans="1:10" s="3" customFormat="1" ht="25.05" customHeight="1">
      <c r="A430" s="285"/>
      <c r="B430" s="262" t="s">
        <v>496</v>
      </c>
      <c r="C430" s="78" t="s">
        <v>5</v>
      </c>
      <c r="D430" s="78" t="s">
        <v>6</v>
      </c>
      <c r="E430" s="329" t="s">
        <v>552</v>
      </c>
      <c r="F430" s="260" t="s">
        <v>496</v>
      </c>
      <c r="G430" s="270" t="s">
        <v>5</v>
      </c>
      <c r="H430" s="270" t="s">
        <v>566</v>
      </c>
      <c r="I430" s="260" t="s">
        <v>7</v>
      </c>
      <c r="J430" s="270" t="s">
        <v>568</v>
      </c>
    </row>
    <row r="431" spans="1:10" s="3" customFormat="1" ht="25.05" customHeight="1">
      <c r="A431" s="462" t="s">
        <v>296</v>
      </c>
      <c r="B431" s="479">
        <v>5000</v>
      </c>
      <c r="C431" s="81">
        <f t="shared" ref="C431:C465" si="243">B431*(1-5%)</f>
        <v>4750</v>
      </c>
      <c r="D431" s="81">
        <f t="shared" ref="D431:D465" si="244">B431*(1-10%)</f>
        <v>4500</v>
      </c>
      <c r="E431" s="326"/>
      <c r="F431" s="258">
        <f t="shared" ref="F431:F465" si="245">E431*B431</f>
        <v>0</v>
      </c>
      <c r="G431" s="258">
        <f t="shared" ref="G431:G465" si="246">B431*E431*(1-5%)</f>
        <v>0</v>
      </c>
      <c r="H431" s="258">
        <f t="shared" ref="H431:H465" si="247">B431*E431*(1-10%)</f>
        <v>0</v>
      </c>
      <c r="I431" s="258">
        <f t="shared" ref="I431:I465" si="248">B431*E431*(1-15%)</f>
        <v>0</v>
      </c>
      <c r="J431" s="272">
        <f t="shared" ref="J431:J465" si="249">B431*E431*(1-20%)</f>
        <v>0</v>
      </c>
    </row>
    <row r="432" spans="1:10" s="3" customFormat="1" ht="25.05" customHeight="1">
      <c r="A432" s="462" t="s">
        <v>297</v>
      </c>
      <c r="B432" s="479">
        <v>3000</v>
      </c>
      <c r="C432" s="81">
        <f t="shared" si="243"/>
        <v>2850</v>
      </c>
      <c r="D432" s="81">
        <f t="shared" si="244"/>
        <v>2700</v>
      </c>
      <c r="E432" s="326"/>
      <c r="F432" s="258">
        <f t="shared" si="245"/>
        <v>0</v>
      </c>
      <c r="G432" s="258">
        <f t="shared" si="246"/>
        <v>0</v>
      </c>
      <c r="H432" s="258">
        <f t="shared" si="247"/>
        <v>0</v>
      </c>
      <c r="I432" s="258">
        <f t="shared" si="248"/>
        <v>0</v>
      </c>
      <c r="J432" s="272">
        <f t="shared" si="249"/>
        <v>0</v>
      </c>
    </row>
    <row r="433" spans="1:10" s="3" customFormat="1" ht="25.05" customHeight="1">
      <c r="A433" s="462" t="s">
        <v>705</v>
      </c>
      <c r="B433" s="480">
        <v>3000</v>
      </c>
      <c r="C433" s="81"/>
      <c r="D433" s="81"/>
      <c r="E433" s="326"/>
      <c r="F433" s="258">
        <f t="shared" si="245"/>
        <v>0</v>
      </c>
      <c r="G433" s="258">
        <f t="shared" si="246"/>
        <v>0</v>
      </c>
      <c r="H433" s="258">
        <f t="shared" si="247"/>
        <v>0</v>
      </c>
      <c r="I433" s="258">
        <f t="shared" si="248"/>
        <v>0</v>
      </c>
      <c r="J433" s="272">
        <f t="shared" si="249"/>
        <v>0</v>
      </c>
    </row>
    <row r="434" spans="1:10" s="3" customFormat="1" ht="25.05" customHeight="1">
      <c r="A434" s="462" t="s">
        <v>706</v>
      </c>
      <c r="B434" s="480">
        <v>5000</v>
      </c>
      <c r="C434" s="81"/>
      <c r="D434" s="81"/>
      <c r="E434" s="326"/>
      <c r="F434" s="258">
        <f t="shared" si="245"/>
        <v>0</v>
      </c>
      <c r="G434" s="258">
        <f t="shared" si="246"/>
        <v>0</v>
      </c>
      <c r="H434" s="258">
        <f t="shared" si="247"/>
        <v>0</v>
      </c>
      <c r="I434" s="258">
        <f t="shared" si="248"/>
        <v>0</v>
      </c>
      <c r="J434" s="272">
        <f t="shared" si="249"/>
        <v>0</v>
      </c>
    </row>
    <row r="435" spans="1:10" s="3" customFormat="1" ht="25.05" customHeight="1">
      <c r="A435" s="462" t="s">
        <v>298</v>
      </c>
      <c r="B435" s="481">
        <v>5500</v>
      </c>
      <c r="C435" s="81"/>
      <c r="D435" s="81"/>
      <c r="E435" s="327"/>
      <c r="F435" s="259">
        <f t="shared" si="245"/>
        <v>0</v>
      </c>
      <c r="G435" s="259">
        <f t="shared" si="246"/>
        <v>0</v>
      </c>
      <c r="H435" s="259">
        <f t="shared" si="247"/>
        <v>0</v>
      </c>
      <c r="I435" s="259">
        <f t="shared" si="248"/>
        <v>0</v>
      </c>
      <c r="J435" s="273">
        <f t="shared" si="249"/>
        <v>0</v>
      </c>
    </row>
    <row r="436" spans="1:10" s="3" customFormat="1" ht="25.05" customHeight="1">
      <c r="A436" s="463" t="s">
        <v>299</v>
      </c>
      <c r="B436" s="481">
        <v>5000</v>
      </c>
      <c r="C436" s="81"/>
      <c r="D436" s="81"/>
      <c r="E436" s="327"/>
      <c r="F436" s="259">
        <f t="shared" si="245"/>
        <v>0</v>
      </c>
      <c r="G436" s="259">
        <f t="shared" si="246"/>
        <v>0</v>
      </c>
      <c r="H436" s="259">
        <f t="shared" si="247"/>
        <v>0</v>
      </c>
      <c r="I436" s="259">
        <f t="shared" si="248"/>
        <v>0</v>
      </c>
      <c r="J436" s="273">
        <f t="shared" si="249"/>
        <v>0</v>
      </c>
    </row>
    <row r="437" spans="1:10" s="3" customFormat="1" ht="25.05" customHeight="1">
      <c r="A437" s="463" t="s">
        <v>853</v>
      </c>
      <c r="B437" s="481">
        <v>3000</v>
      </c>
      <c r="C437" s="81"/>
      <c r="D437" s="81"/>
      <c r="E437" s="327"/>
      <c r="F437" s="259">
        <f t="shared" si="245"/>
        <v>0</v>
      </c>
      <c r="G437" s="259">
        <f t="shared" si="246"/>
        <v>0</v>
      </c>
      <c r="H437" s="259">
        <f t="shared" si="247"/>
        <v>0</v>
      </c>
      <c r="I437" s="259">
        <f t="shared" si="248"/>
        <v>0</v>
      </c>
      <c r="J437" s="273">
        <f t="shared" si="249"/>
        <v>0</v>
      </c>
    </row>
    <row r="438" spans="1:10" s="3" customFormat="1" ht="25.05" customHeight="1">
      <c r="A438" s="462" t="s">
        <v>300</v>
      </c>
      <c r="B438" s="481">
        <v>6000</v>
      </c>
      <c r="C438" s="81"/>
      <c r="D438" s="81"/>
      <c r="E438" s="327"/>
      <c r="F438" s="259">
        <f t="shared" ref="F438:F444" si="250">E438*B438</f>
        <v>0</v>
      </c>
      <c r="G438" s="259">
        <f t="shared" ref="G438:G444" si="251">B438*E438*(1-5%)</f>
        <v>0</v>
      </c>
      <c r="H438" s="259">
        <f t="shared" ref="H438:H444" si="252">B438*E438*(1-10%)</f>
        <v>0</v>
      </c>
      <c r="I438" s="259">
        <f t="shared" ref="I438:I444" si="253">B438*E438*(1-15%)</f>
        <v>0</v>
      </c>
      <c r="J438" s="273">
        <f t="shared" ref="J438:J444" si="254">B438*E438*(1-20%)</f>
        <v>0</v>
      </c>
    </row>
    <row r="439" spans="1:10" s="3" customFormat="1" ht="25.05" customHeight="1">
      <c r="A439" s="463" t="s">
        <v>301</v>
      </c>
      <c r="B439" s="481">
        <v>4400</v>
      </c>
      <c r="C439" s="81"/>
      <c r="D439" s="81"/>
      <c r="E439" s="327"/>
      <c r="F439" s="259">
        <f t="shared" si="250"/>
        <v>0</v>
      </c>
      <c r="G439" s="259">
        <f t="shared" si="251"/>
        <v>0</v>
      </c>
      <c r="H439" s="259">
        <f t="shared" si="252"/>
        <v>0</v>
      </c>
      <c r="I439" s="259">
        <f t="shared" si="253"/>
        <v>0</v>
      </c>
      <c r="J439" s="273">
        <f t="shared" si="254"/>
        <v>0</v>
      </c>
    </row>
    <row r="440" spans="1:10" s="3" customFormat="1" ht="25.05" customHeight="1">
      <c r="A440" s="463" t="s">
        <v>302</v>
      </c>
      <c r="B440" s="481">
        <v>8000</v>
      </c>
      <c r="C440" s="81"/>
      <c r="D440" s="81"/>
      <c r="E440" s="327"/>
      <c r="F440" s="259">
        <f t="shared" si="250"/>
        <v>0</v>
      </c>
      <c r="G440" s="259">
        <f t="shared" si="251"/>
        <v>0</v>
      </c>
      <c r="H440" s="259">
        <f t="shared" si="252"/>
        <v>0</v>
      </c>
      <c r="I440" s="259">
        <f t="shared" si="253"/>
        <v>0</v>
      </c>
      <c r="J440" s="273">
        <f t="shared" si="254"/>
        <v>0</v>
      </c>
    </row>
    <row r="441" spans="1:10" s="3" customFormat="1" ht="25.05" customHeight="1">
      <c r="A441" s="463" t="s">
        <v>854</v>
      </c>
      <c r="B441" s="481">
        <v>4300</v>
      </c>
      <c r="C441" s="81"/>
      <c r="D441" s="81"/>
      <c r="E441" s="327"/>
      <c r="F441" s="259">
        <f t="shared" si="250"/>
        <v>0</v>
      </c>
      <c r="G441" s="259">
        <f t="shared" si="251"/>
        <v>0</v>
      </c>
      <c r="H441" s="259">
        <f t="shared" si="252"/>
        <v>0</v>
      </c>
      <c r="I441" s="259">
        <f t="shared" si="253"/>
        <v>0</v>
      </c>
      <c r="J441" s="273">
        <f t="shared" si="254"/>
        <v>0</v>
      </c>
    </row>
    <row r="442" spans="1:10" s="3" customFormat="1" ht="25.05" customHeight="1">
      <c r="A442" s="463" t="s">
        <v>303</v>
      </c>
      <c r="B442" s="481">
        <v>2200</v>
      </c>
      <c r="C442" s="81"/>
      <c r="D442" s="81"/>
      <c r="E442" s="327"/>
      <c r="F442" s="259">
        <f t="shared" si="250"/>
        <v>0</v>
      </c>
      <c r="G442" s="259">
        <f t="shared" si="251"/>
        <v>0</v>
      </c>
      <c r="H442" s="259">
        <f t="shared" si="252"/>
        <v>0</v>
      </c>
      <c r="I442" s="259">
        <f t="shared" si="253"/>
        <v>0</v>
      </c>
      <c r="J442" s="273">
        <f t="shared" si="254"/>
        <v>0</v>
      </c>
    </row>
    <row r="443" spans="1:10" s="3" customFormat="1" ht="25.05" customHeight="1">
      <c r="A443" s="463" t="s">
        <v>542</v>
      </c>
      <c r="B443" s="481">
        <v>10000</v>
      </c>
      <c r="C443" s="81"/>
      <c r="D443" s="81"/>
      <c r="E443" s="327"/>
      <c r="F443" s="259">
        <f t="shared" si="250"/>
        <v>0</v>
      </c>
      <c r="G443" s="259">
        <f t="shared" si="251"/>
        <v>0</v>
      </c>
      <c r="H443" s="259">
        <f t="shared" si="252"/>
        <v>0</v>
      </c>
      <c r="I443" s="259">
        <f t="shared" si="253"/>
        <v>0</v>
      </c>
      <c r="J443" s="273">
        <f t="shared" si="254"/>
        <v>0</v>
      </c>
    </row>
    <row r="444" spans="1:10" s="3" customFormat="1" ht="25.05" customHeight="1">
      <c r="A444" s="463" t="s">
        <v>855</v>
      </c>
      <c r="B444" s="481">
        <v>12000</v>
      </c>
      <c r="C444" s="81"/>
      <c r="D444" s="81"/>
      <c r="E444" s="327"/>
      <c r="F444" s="259">
        <f t="shared" si="250"/>
        <v>0</v>
      </c>
      <c r="G444" s="259">
        <f t="shared" si="251"/>
        <v>0</v>
      </c>
      <c r="H444" s="259">
        <f t="shared" si="252"/>
        <v>0</v>
      </c>
      <c r="I444" s="259">
        <f t="shared" si="253"/>
        <v>0</v>
      </c>
      <c r="J444" s="273">
        <f t="shared" si="254"/>
        <v>0</v>
      </c>
    </row>
    <row r="445" spans="1:10" s="3" customFormat="1" ht="25.05" customHeight="1">
      <c r="A445" s="463" t="s">
        <v>856</v>
      </c>
      <c r="B445" s="479">
        <v>6500</v>
      </c>
      <c r="C445" s="81">
        <f t="shared" si="243"/>
        <v>6175</v>
      </c>
      <c r="D445" s="81">
        <f t="shared" si="244"/>
        <v>5850</v>
      </c>
      <c r="E445" s="326"/>
      <c r="F445" s="258">
        <f t="shared" si="245"/>
        <v>0</v>
      </c>
      <c r="G445" s="258">
        <f t="shared" si="246"/>
        <v>0</v>
      </c>
      <c r="H445" s="258">
        <f t="shared" si="247"/>
        <v>0</v>
      </c>
      <c r="I445" s="258">
        <f t="shared" si="248"/>
        <v>0</v>
      </c>
      <c r="J445" s="272">
        <f t="shared" si="249"/>
        <v>0</v>
      </c>
    </row>
    <row r="446" spans="1:10" s="3" customFormat="1" ht="25.05" customHeight="1">
      <c r="A446" s="463" t="s">
        <v>304</v>
      </c>
      <c r="B446" s="479">
        <v>4300</v>
      </c>
      <c r="C446" s="81">
        <f t="shared" si="243"/>
        <v>4085</v>
      </c>
      <c r="D446" s="81">
        <f t="shared" si="244"/>
        <v>3870</v>
      </c>
      <c r="E446" s="326"/>
      <c r="F446" s="258">
        <f t="shared" si="245"/>
        <v>0</v>
      </c>
      <c r="G446" s="258">
        <f t="shared" si="246"/>
        <v>0</v>
      </c>
      <c r="H446" s="258">
        <f t="shared" si="247"/>
        <v>0</v>
      </c>
      <c r="I446" s="258">
        <f t="shared" si="248"/>
        <v>0</v>
      </c>
      <c r="J446" s="272">
        <f t="shared" si="249"/>
        <v>0</v>
      </c>
    </row>
    <row r="447" spans="1:10" s="3" customFormat="1" ht="25.05" customHeight="1">
      <c r="A447" s="463" t="s">
        <v>305</v>
      </c>
      <c r="B447" s="479">
        <v>8000</v>
      </c>
      <c r="C447" s="81">
        <f t="shared" si="243"/>
        <v>7600</v>
      </c>
      <c r="D447" s="81">
        <f t="shared" si="244"/>
        <v>7200</v>
      </c>
      <c r="E447" s="326"/>
      <c r="F447" s="258">
        <f t="shared" si="245"/>
        <v>0</v>
      </c>
      <c r="G447" s="258">
        <f t="shared" si="246"/>
        <v>0</v>
      </c>
      <c r="H447" s="258">
        <f t="shared" si="247"/>
        <v>0</v>
      </c>
      <c r="I447" s="258">
        <f t="shared" si="248"/>
        <v>0</v>
      </c>
      <c r="J447" s="272">
        <f t="shared" si="249"/>
        <v>0</v>
      </c>
    </row>
    <row r="448" spans="1:10" s="3" customFormat="1" ht="25.05" customHeight="1">
      <c r="A448" s="463" t="s">
        <v>306</v>
      </c>
      <c r="B448" s="479">
        <v>2200</v>
      </c>
      <c r="C448" s="81">
        <f t="shared" si="243"/>
        <v>2090</v>
      </c>
      <c r="D448" s="81">
        <f t="shared" si="244"/>
        <v>1980</v>
      </c>
      <c r="E448" s="326"/>
      <c r="F448" s="258">
        <f t="shared" si="245"/>
        <v>0</v>
      </c>
      <c r="G448" s="258">
        <f t="shared" si="246"/>
        <v>0</v>
      </c>
      <c r="H448" s="258">
        <f t="shared" si="247"/>
        <v>0</v>
      </c>
      <c r="I448" s="258">
        <f t="shared" si="248"/>
        <v>0</v>
      </c>
      <c r="J448" s="272">
        <f t="shared" si="249"/>
        <v>0</v>
      </c>
    </row>
    <row r="449" spans="1:10" s="3" customFormat="1" ht="25.05" customHeight="1">
      <c r="A449" s="463" t="s">
        <v>857</v>
      </c>
      <c r="B449" s="479">
        <v>1300</v>
      </c>
      <c r="C449" s="81">
        <f t="shared" si="243"/>
        <v>1235</v>
      </c>
      <c r="D449" s="81">
        <f t="shared" si="244"/>
        <v>1170</v>
      </c>
      <c r="E449" s="326"/>
      <c r="F449" s="258">
        <f t="shared" si="245"/>
        <v>0</v>
      </c>
      <c r="G449" s="258">
        <f t="shared" si="246"/>
        <v>0</v>
      </c>
      <c r="H449" s="258">
        <f t="shared" si="247"/>
        <v>0</v>
      </c>
      <c r="I449" s="258">
        <f t="shared" si="248"/>
        <v>0</v>
      </c>
      <c r="J449" s="272">
        <f t="shared" si="249"/>
        <v>0</v>
      </c>
    </row>
    <row r="450" spans="1:10" s="3" customFormat="1" ht="25.05" customHeight="1">
      <c r="A450" s="463" t="s">
        <v>307</v>
      </c>
      <c r="B450" s="479">
        <v>2200</v>
      </c>
      <c r="C450" s="81">
        <f t="shared" si="243"/>
        <v>2090</v>
      </c>
      <c r="D450" s="81">
        <f t="shared" si="244"/>
        <v>1980</v>
      </c>
      <c r="E450" s="326"/>
      <c r="F450" s="258">
        <f t="shared" si="245"/>
        <v>0</v>
      </c>
      <c r="G450" s="258">
        <f t="shared" si="246"/>
        <v>0</v>
      </c>
      <c r="H450" s="258">
        <f t="shared" si="247"/>
        <v>0</v>
      </c>
      <c r="I450" s="258">
        <f t="shared" si="248"/>
        <v>0</v>
      </c>
      <c r="J450" s="272">
        <f t="shared" si="249"/>
        <v>0</v>
      </c>
    </row>
    <row r="451" spans="1:10" s="3" customFormat="1" ht="25.05" customHeight="1">
      <c r="A451" s="463" t="s">
        <v>858</v>
      </c>
      <c r="B451" s="479">
        <v>1600</v>
      </c>
      <c r="C451" s="81">
        <f t="shared" si="243"/>
        <v>1520</v>
      </c>
      <c r="D451" s="81">
        <f t="shared" si="244"/>
        <v>1440</v>
      </c>
      <c r="E451" s="326"/>
      <c r="F451" s="258">
        <f t="shared" si="245"/>
        <v>0</v>
      </c>
      <c r="G451" s="258">
        <f t="shared" si="246"/>
        <v>0</v>
      </c>
      <c r="H451" s="258">
        <f t="shared" si="247"/>
        <v>0</v>
      </c>
      <c r="I451" s="258">
        <f t="shared" si="248"/>
        <v>0</v>
      </c>
      <c r="J451" s="272">
        <f t="shared" si="249"/>
        <v>0</v>
      </c>
    </row>
    <row r="452" spans="1:10" s="3" customFormat="1" ht="25.05" customHeight="1">
      <c r="A452" s="463" t="s">
        <v>308</v>
      </c>
      <c r="B452" s="481">
        <v>12000</v>
      </c>
      <c r="C452" s="95">
        <f t="shared" si="243"/>
        <v>11400</v>
      </c>
      <c r="D452" s="95">
        <f t="shared" si="244"/>
        <v>10800</v>
      </c>
      <c r="E452" s="327"/>
      <c r="F452" s="259">
        <f t="shared" si="245"/>
        <v>0</v>
      </c>
      <c r="G452" s="259">
        <f t="shared" si="246"/>
        <v>0</v>
      </c>
      <c r="H452" s="259">
        <f t="shared" si="247"/>
        <v>0</v>
      </c>
      <c r="I452" s="259">
        <f t="shared" si="248"/>
        <v>0</v>
      </c>
      <c r="J452" s="273">
        <f t="shared" si="249"/>
        <v>0</v>
      </c>
    </row>
    <row r="453" spans="1:10" s="3" customFormat="1" ht="25.05" customHeight="1">
      <c r="A453" s="463" t="s">
        <v>309</v>
      </c>
      <c r="B453" s="479">
        <v>2200</v>
      </c>
      <c r="C453" s="81">
        <f t="shared" si="243"/>
        <v>2090</v>
      </c>
      <c r="D453" s="81">
        <f t="shared" si="244"/>
        <v>1980</v>
      </c>
      <c r="E453" s="326"/>
      <c r="F453" s="258">
        <f t="shared" si="245"/>
        <v>0</v>
      </c>
      <c r="G453" s="258">
        <f t="shared" si="246"/>
        <v>0</v>
      </c>
      <c r="H453" s="258">
        <f t="shared" si="247"/>
        <v>0</v>
      </c>
      <c r="I453" s="258">
        <f t="shared" si="248"/>
        <v>0</v>
      </c>
      <c r="J453" s="272">
        <f t="shared" si="249"/>
        <v>0</v>
      </c>
    </row>
    <row r="454" spans="1:10" s="3" customFormat="1" ht="25.05" customHeight="1">
      <c r="A454" s="463" t="s">
        <v>859</v>
      </c>
      <c r="B454" s="479">
        <v>6500</v>
      </c>
      <c r="C454" s="81">
        <f t="shared" si="243"/>
        <v>6175</v>
      </c>
      <c r="D454" s="81">
        <f t="shared" si="244"/>
        <v>5850</v>
      </c>
      <c r="E454" s="326"/>
      <c r="F454" s="258">
        <f t="shared" si="245"/>
        <v>0</v>
      </c>
      <c r="G454" s="258">
        <f t="shared" si="246"/>
        <v>0</v>
      </c>
      <c r="H454" s="258">
        <f t="shared" si="247"/>
        <v>0</v>
      </c>
      <c r="I454" s="258">
        <f t="shared" si="248"/>
        <v>0</v>
      </c>
      <c r="J454" s="272">
        <f t="shared" si="249"/>
        <v>0</v>
      </c>
    </row>
    <row r="455" spans="1:10" s="3" customFormat="1" ht="25.05" customHeight="1">
      <c r="A455" s="463" t="s">
        <v>707</v>
      </c>
      <c r="B455" s="479">
        <v>12000</v>
      </c>
      <c r="C455" s="81">
        <f t="shared" si="243"/>
        <v>11400</v>
      </c>
      <c r="D455" s="81">
        <f t="shared" si="244"/>
        <v>10800</v>
      </c>
      <c r="E455" s="326"/>
      <c r="F455" s="258">
        <f t="shared" si="245"/>
        <v>0</v>
      </c>
      <c r="G455" s="258">
        <f t="shared" si="246"/>
        <v>0</v>
      </c>
      <c r="H455" s="258">
        <f t="shared" si="247"/>
        <v>0</v>
      </c>
      <c r="I455" s="258">
        <f t="shared" si="248"/>
        <v>0</v>
      </c>
      <c r="J455" s="272">
        <f t="shared" si="249"/>
        <v>0</v>
      </c>
    </row>
    <row r="456" spans="1:10" s="3" customFormat="1" ht="25.05" customHeight="1">
      <c r="A456" s="463" t="s">
        <v>310</v>
      </c>
      <c r="B456" s="479">
        <v>8000</v>
      </c>
      <c r="C456" s="81">
        <f t="shared" si="243"/>
        <v>7600</v>
      </c>
      <c r="D456" s="81">
        <f t="shared" si="244"/>
        <v>7200</v>
      </c>
      <c r="E456" s="326"/>
      <c r="F456" s="258">
        <f t="shared" si="245"/>
        <v>0</v>
      </c>
      <c r="G456" s="258">
        <f t="shared" si="246"/>
        <v>0</v>
      </c>
      <c r="H456" s="258">
        <f t="shared" si="247"/>
        <v>0</v>
      </c>
      <c r="I456" s="258">
        <f t="shared" si="248"/>
        <v>0</v>
      </c>
      <c r="J456" s="272">
        <f t="shared" si="249"/>
        <v>0</v>
      </c>
    </row>
    <row r="457" spans="1:10" s="3" customFormat="1" ht="25.05" customHeight="1">
      <c r="A457" s="463" t="s">
        <v>860</v>
      </c>
      <c r="B457" s="479">
        <v>4300</v>
      </c>
      <c r="C457" s="81">
        <f t="shared" si="243"/>
        <v>4085</v>
      </c>
      <c r="D457" s="81">
        <f t="shared" si="244"/>
        <v>3870</v>
      </c>
      <c r="E457" s="326"/>
      <c r="F457" s="258">
        <f t="shared" si="245"/>
        <v>0</v>
      </c>
      <c r="G457" s="258">
        <f t="shared" si="246"/>
        <v>0</v>
      </c>
      <c r="H457" s="258">
        <f t="shared" si="247"/>
        <v>0</v>
      </c>
      <c r="I457" s="258">
        <f t="shared" si="248"/>
        <v>0</v>
      </c>
      <c r="J457" s="272">
        <f t="shared" si="249"/>
        <v>0</v>
      </c>
    </row>
    <row r="458" spans="1:10" s="3" customFormat="1" ht="25.05" customHeight="1">
      <c r="A458" s="463" t="s">
        <v>311</v>
      </c>
      <c r="B458" s="479">
        <v>2200</v>
      </c>
      <c r="C458" s="81">
        <f t="shared" si="243"/>
        <v>2090</v>
      </c>
      <c r="D458" s="81">
        <f t="shared" si="244"/>
        <v>1980</v>
      </c>
      <c r="E458" s="326"/>
      <c r="F458" s="258">
        <f t="shared" si="245"/>
        <v>0</v>
      </c>
      <c r="G458" s="258">
        <f t="shared" si="246"/>
        <v>0</v>
      </c>
      <c r="H458" s="258">
        <f t="shared" si="247"/>
        <v>0</v>
      </c>
      <c r="I458" s="258">
        <f t="shared" si="248"/>
        <v>0</v>
      </c>
      <c r="J458" s="272">
        <f t="shared" si="249"/>
        <v>0</v>
      </c>
    </row>
    <row r="459" spans="1:10" s="3" customFormat="1" ht="25.05" customHeight="1">
      <c r="A459" s="463" t="s">
        <v>861</v>
      </c>
      <c r="B459" s="481">
        <v>1300</v>
      </c>
      <c r="C459" s="95">
        <f t="shared" si="243"/>
        <v>1235</v>
      </c>
      <c r="D459" s="95">
        <f t="shared" si="244"/>
        <v>1170</v>
      </c>
      <c r="E459" s="327"/>
      <c r="F459" s="259">
        <f t="shared" si="245"/>
        <v>0</v>
      </c>
      <c r="G459" s="259">
        <f t="shared" si="246"/>
        <v>0</v>
      </c>
      <c r="H459" s="259">
        <f t="shared" si="247"/>
        <v>0</v>
      </c>
      <c r="I459" s="259">
        <f t="shared" si="248"/>
        <v>0</v>
      </c>
      <c r="J459" s="273">
        <f t="shared" si="249"/>
        <v>0</v>
      </c>
    </row>
    <row r="460" spans="1:10" s="3" customFormat="1" ht="25.05" customHeight="1">
      <c r="A460" s="463" t="s">
        <v>312</v>
      </c>
      <c r="B460" s="479">
        <v>2800</v>
      </c>
      <c r="C460" s="81">
        <f t="shared" si="243"/>
        <v>2660</v>
      </c>
      <c r="D460" s="81">
        <f t="shared" si="244"/>
        <v>2520</v>
      </c>
      <c r="E460" s="326"/>
      <c r="F460" s="258">
        <f t="shared" si="245"/>
        <v>0</v>
      </c>
      <c r="G460" s="258">
        <f t="shared" si="246"/>
        <v>0</v>
      </c>
      <c r="H460" s="258">
        <f t="shared" si="247"/>
        <v>0</v>
      </c>
      <c r="I460" s="258">
        <f t="shared" si="248"/>
        <v>0</v>
      </c>
      <c r="J460" s="272">
        <f t="shared" si="249"/>
        <v>0</v>
      </c>
    </row>
    <row r="461" spans="1:10" s="3" customFormat="1" ht="25.05" customHeight="1">
      <c r="A461" s="463" t="s">
        <v>862</v>
      </c>
      <c r="B461" s="479">
        <v>1600</v>
      </c>
      <c r="C461" s="81">
        <f t="shared" si="243"/>
        <v>1520</v>
      </c>
      <c r="D461" s="81">
        <f t="shared" si="244"/>
        <v>1440</v>
      </c>
      <c r="E461" s="326"/>
      <c r="F461" s="258">
        <f t="shared" si="245"/>
        <v>0</v>
      </c>
      <c r="G461" s="258">
        <f t="shared" si="246"/>
        <v>0</v>
      </c>
      <c r="H461" s="258">
        <f t="shared" si="247"/>
        <v>0</v>
      </c>
      <c r="I461" s="258">
        <f t="shared" si="248"/>
        <v>0</v>
      </c>
      <c r="J461" s="272">
        <f t="shared" si="249"/>
        <v>0</v>
      </c>
    </row>
    <row r="462" spans="1:10" s="3" customFormat="1" ht="25.05" customHeight="1">
      <c r="A462" s="463" t="s">
        <v>313</v>
      </c>
      <c r="B462" s="479">
        <v>6500</v>
      </c>
      <c r="C462" s="81">
        <f t="shared" si="243"/>
        <v>6175</v>
      </c>
      <c r="D462" s="81">
        <f t="shared" si="244"/>
        <v>5850</v>
      </c>
      <c r="E462" s="326"/>
      <c r="F462" s="258">
        <f t="shared" si="245"/>
        <v>0</v>
      </c>
      <c r="G462" s="258">
        <f t="shared" si="246"/>
        <v>0</v>
      </c>
      <c r="H462" s="258">
        <f t="shared" si="247"/>
        <v>0</v>
      </c>
      <c r="I462" s="258">
        <f t="shared" si="248"/>
        <v>0</v>
      </c>
      <c r="J462" s="272">
        <f t="shared" si="249"/>
        <v>0</v>
      </c>
    </row>
    <row r="463" spans="1:10" s="3" customFormat="1" ht="25.05" customHeight="1">
      <c r="A463" s="463" t="s">
        <v>863</v>
      </c>
      <c r="B463" s="479">
        <v>3500</v>
      </c>
      <c r="C463" s="81">
        <f t="shared" si="243"/>
        <v>3325</v>
      </c>
      <c r="D463" s="81">
        <f t="shared" si="244"/>
        <v>3150</v>
      </c>
      <c r="E463" s="326"/>
      <c r="F463" s="258">
        <f t="shared" si="245"/>
        <v>0</v>
      </c>
      <c r="G463" s="258">
        <f t="shared" si="246"/>
        <v>0</v>
      </c>
      <c r="H463" s="258">
        <f t="shared" si="247"/>
        <v>0</v>
      </c>
      <c r="I463" s="258">
        <f t="shared" si="248"/>
        <v>0</v>
      </c>
      <c r="J463" s="272">
        <f t="shared" si="249"/>
        <v>0</v>
      </c>
    </row>
    <row r="464" spans="1:10" s="3" customFormat="1" ht="25.05" customHeight="1" thickBot="1">
      <c r="A464" s="464" t="s">
        <v>315</v>
      </c>
      <c r="B464" s="479">
        <v>5000</v>
      </c>
      <c r="C464" s="81">
        <f t="shared" si="243"/>
        <v>4750</v>
      </c>
      <c r="D464" s="81">
        <f t="shared" si="244"/>
        <v>4500</v>
      </c>
      <c r="E464" s="326"/>
      <c r="F464" s="258">
        <f t="shared" si="245"/>
        <v>0</v>
      </c>
      <c r="G464" s="258">
        <f t="shared" si="246"/>
        <v>0</v>
      </c>
      <c r="H464" s="258">
        <f t="shared" si="247"/>
        <v>0</v>
      </c>
      <c r="I464" s="258">
        <f t="shared" si="248"/>
        <v>0</v>
      </c>
      <c r="J464" s="272">
        <f t="shared" si="249"/>
        <v>0</v>
      </c>
    </row>
    <row r="465" spans="1:28" s="3" customFormat="1" ht="25.05" customHeight="1">
      <c r="A465" s="462" t="s">
        <v>316</v>
      </c>
      <c r="B465" s="482">
        <v>1000</v>
      </c>
      <c r="C465" s="81">
        <f t="shared" si="243"/>
        <v>950</v>
      </c>
      <c r="D465" s="81">
        <f t="shared" si="244"/>
        <v>900</v>
      </c>
      <c r="E465" s="326"/>
      <c r="F465" s="258">
        <f t="shared" si="245"/>
        <v>0</v>
      </c>
      <c r="G465" s="258">
        <f t="shared" si="246"/>
        <v>0</v>
      </c>
      <c r="H465" s="258">
        <f t="shared" si="247"/>
        <v>0</v>
      </c>
      <c r="I465" s="258">
        <f t="shared" si="248"/>
        <v>0</v>
      </c>
      <c r="J465" s="272">
        <f t="shared" si="249"/>
        <v>0</v>
      </c>
    </row>
    <row r="466" spans="1:28" s="3" customFormat="1" ht="25.05" customHeight="1">
      <c r="A466" s="498"/>
      <c r="B466" s="499"/>
      <c r="C466" s="499"/>
      <c r="D466" s="499"/>
      <c r="E466" s="329" t="s">
        <v>552</v>
      </c>
      <c r="F466" s="260" t="s">
        <v>496</v>
      </c>
      <c r="G466" s="260" t="s">
        <v>5</v>
      </c>
      <c r="H466" s="260" t="s">
        <v>566</v>
      </c>
      <c r="I466" s="260" t="s">
        <v>7</v>
      </c>
      <c r="J466" s="260" t="s">
        <v>567</v>
      </c>
    </row>
    <row r="467" spans="1:28" s="3" customFormat="1" ht="45">
      <c r="A467" s="546" t="s">
        <v>909</v>
      </c>
      <c r="B467" s="547"/>
      <c r="C467" s="103"/>
      <c r="D467" s="103"/>
      <c r="E467" s="330">
        <f t="shared" ref="E467:J467" si="255">SUM(E431:E465)</f>
        <v>0</v>
      </c>
      <c r="F467" s="261">
        <f t="shared" si="255"/>
        <v>0</v>
      </c>
      <c r="G467" s="261">
        <f t="shared" si="255"/>
        <v>0</v>
      </c>
      <c r="H467" s="261">
        <f t="shared" si="255"/>
        <v>0</v>
      </c>
      <c r="I467" s="261">
        <f t="shared" si="255"/>
        <v>0</v>
      </c>
      <c r="J467" s="261">
        <f t="shared" si="255"/>
        <v>0</v>
      </c>
    </row>
    <row r="468" spans="1:28" s="3" customFormat="1" ht="37.950000000000003" customHeight="1">
      <c r="A468" s="551" t="s">
        <v>328</v>
      </c>
      <c r="B468" s="552"/>
      <c r="C468" s="552"/>
      <c r="D468" s="552"/>
      <c r="E468" s="552"/>
      <c r="F468" s="552"/>
      <c r="G468" s="552"/>
      <c r="H468" s="552"/>
      <c r="I468" s="552"/>
      <c r="J468" s="553"/>
    </row>
    <row r="469" spans="1:28" s="3" customFormat="1" ht="25.05" customHeight="1">
      <c r="A469" s="296"/>
      <c r="B469" s="262" t="s">
        <v>496</v>
      </c>
      <c r="C469" s="78" t="s">
        <v>5</v>
      </c>
      <c r="D469" s="78" t="s">
        <v>6</v>
      </c>
      <c r="E469" s="329" t="s">
        <v>552</v>
      </c>
      <c r="F469" s="260" t="s">
        <v>496</v>
      </c>
      <c r="G469" s="270" t="s">
        <v>5</v>
      </c>
      <c r="H469" s="270" t="s">
        <v>566</v>
      </c>
      <c r="I469" s="260" t="s">
        <v>7</v>
      </c>
      <c r="J469" s="270" t="s">
        <v>568</v>
      </c>
    </row>
    <row r="470" spans="1:28" s="3" customFormat="1" ht="25.05" customHeight="1">
      <c r="A470" s="201" t="s">
        <v>329</v>
      </c>
      <c r="B470" s="220">
        <v>4900</v>
      </c>
      <c r="C470" s="81">
        <f t="shared" ref="C470:C481" si="256">B470*(1-5%)</f>
        <v>4655</v>
      </c>
      <c r="D470" s="81">
        <f t="shared" ref="D470:D481" si="257">B470*(1-10%)</f>
        <v>4410</v>
      </c>
      <c r="E470" s="326"/>
      <c r="F470" s="258">
        <f>E470*B470</f>
        <v>0</v>
      </c>
      <c r="G470" s="258">
        <f>B470*E470*(1-5%)</f>
        <v>0</v>
      </c>
      <c r="H470" s="258">
        <f>B470*E470*(1-10%)</f>
        <v>0</v>
      </c>
      <c r="I470" s="258">
        <f>B470*E470*(1-15%)</f>
        <v>0</v>
      </c>
      <c r="J470" s="272">
        <f>B470*E470*(1-20%)</f>
        <v>0</v>
      </c>
    </row>
    <row r="471" spans="1:28" s="3" customFormat="1" ht="25.05" customHeight="1">
      <c r="A471" s="200" t="s">
        <v>330</v>
      </c>
      <c r="B471" s="220">
        <v>2200</v>
      </c>
      <c r="C471" s="81">
        <f t="shared" si="256"/>
        <v>2090</v>
      </c>
      <c r="D471" s="81">
        <f t="shared" si="257"/>
        <v>1980</v>
      </c>
      <c r="E471" s="326"/>
      <c r="F471" s="258">
        <f>E471*B471</f>
        <v>0</v>
      </c>
      <c r="G471" s="258">
        <f>B471*E471*(1-5%)</f>
        <v>0</v>
      </c>
      <c r="H471" s="258">
        <f>B471*E471*(1-10%)</f>
        <v>0</v>
      </c>
      <c r="I471" s="258">
        <f>B471*E471*(1-15%)</f>
        <v>0</v>
      </c>
      <c r="J471" s="272">
        <f>B471*E471*(1-20%)</f>
        <v>0</v>
      </c>
    </row>
    <row r="472" spans="1:28" s="3" customFormat="1" ht="25.05" customHeight="1">
      <c r="A472" s="201" t="s">
        <v>543</v>
      </c>
      <c r="B472" s="220">
        <v>7000</v>
      </c>
      <c r="C472" s="81">
        <f t="shared" si="256"/>
        <v>6650</v>
      </c>
      <c r="D472" s="81">
        <f t="shared" si="257"/>
        <v>6300</v>
      </c>
      <c r="E472" s="326"/>
      <c r="F472" s="258">
        <f>E472*B472</f>
        <v>0</v>
      </c>
      <c r="G472" s="258">
        <f>B472*E472*(1-5%)</f>
        <v>0</v>
      </c>
      <c r="H472" s="258">
        <f>B472*E472*(1-10%)</f>
        <v>0</v>
      </c>
      <c r="I472" s="258">
        <f>B472*E472*(1-15%)</f>
        <v>0</v>
      </c>
      <c r="J472" s="272">
        <f>B472*E472*(1-20%)</f>
        <v>0</v>
      </c>
    </row>
    <row r="473" spans="1:28" s="3" customFormat="1" ht="25.05" customHeight="1">
      <c r="A473" s="202" t="s">
        <v>708</v>
      </c>
      <c r="B473" s="232">
        <v>8700</v>
      </c>
      <c r="C473" s="95"/>
      <c r="D473" s="95"/>
      <c r="E473" s="327"/>
      <c r="F473" s="258">
        <f t="shared" ref="F473:F481" si="258">E473*B473</f>
        <v>0</v>
      </c>
      <c r="G473" s="258">
        <f t="shared" ref="G473:G481" si="259">B473*E473*(1-5%)</f>
        <v>0</v>
      </c>
      <c r="H473" s="258">
        <f t="shared" ref="H473:H481" si="260">B473*E473*(1-10%)</f>
        <v>0</v>
      </c>
      <c r="I473" s="258">
        <f t="shared" ref="I473:I481" si="261">B473*E473*(1-15%)</f>
        <v>0</v>
      </c>
      <c r="J473" s="272">
        <f t="shared" ref="J473:J481" si="262">B473*E473*(1-20%)</f>
        <v>0</v>
      </c>
    </row>
    <row r="474" spans="1:28" s="3" customFormat="1" ht="25.05" customHeight="1">
      <c r="A474" s="203" t="s">
        <v>515</v>
      </c>
      <c r="B474" s="220">
        <v>3000</v>
      </c>
      <c r="C474" s="81"/>
      <c r="D474" s="81"/>
      <c r="E474" s="326"/>
      <c r="F474" s="258">
        <f t="shared" si="258"/>
        <v>0</v>
      </c>
      <c r="G474" s="258">
        <f t="shared" si="259"/>
        <v>0</v>
      </c>
      <c r="H474" s="258">
        <f t="shared" si="260"/>
        <v>0</v>
      </c>
      <c r="I474" s="258">
        <f t="shared" si="261"/>
        <v>0</v>
      </c>
      <c r="J474" s="272">
        <f t="shared" si="262"/>
        <v>0</v>
      </c>
    </row>
    <row r="475" spans="1:28" s="3" customFormat="1" ht="25.05" customHeight="1">
      <c r="A475" s="201" t="s">
        <v>516</v>
      </c>
      <c r="B475" s="220">
        <v>3000</v>
      </c>
      <c r="C475" s="81"/>
      <c r="D475" s="81"/>
      <c r="E475" s="326"/>
      <c r="F475" s="258">
        <f t="shared" si="258"/>
        <v>0</v>
      </c>
      <c r="G475" s="258">
        <f t="shared" si="259"/>
        <v>0</v>
      </c>
      <c r="H475" s="258">
        <f t="shared" si="260"/>
        <v>0</v>
      </c>
      <c r="I475" s="258">
        <f t="shared" si="261"/>
        <v>0</v>
      </c>
      <c r="J475" s="272">
        <f t="shared" si="262"/>
        <v>0</v>
      </c>
    </row>
    <row r="476" spans="1:28" s="3" customFormat="1" ht="25.05" customHeight="1">
      <c r="A476" s="201" t="s">
        <v>517</v>
      </c>
      <c r="B476" s="220">
        <v>3000</v>
      </c>
      <c r="C476" s="81">
        <f t="shared" si="256"/>
        <v>2850</v>
      </c>
      <c r="D476" s="81">
        <f t="shared" si="257"/>
        <v>2700</v>
      </c>
      <c r="E476" s="326"/>
      <c r="F476" s="258">
        <f t="shared" si="258"/>
        <v>0</v>
      </c>
      <c r="G476" s="258">
        <f t="shared" si="259"/>
        <v>0</v>
      </c>
      <c r="H476" s="258">
        <f t="shared" si="260"/>
        <v>0</v>
      </c>
      <c r="I476" s="258">
        <f t="shared" si="261"/>
        <v>0</v>
      </c>
      <c r="J476" s="272">
        <f t="shared" si="262"/>
        <v>0</v>
      </c>
    </row>
    <row r="477" spans="1:28" s="3" customFormat="1" ht="25.05" customHeight="1">
      <c r="A477" s="201" t="s">
        <v>332</v>
      </c>
      <c r="B477" s="220">
        <v>2000</v>
      </c>
      <c r="C477" s="81">
        <f t="shared" si="256"/>
        <v>1900</v>
      </c>
      <c r="D477" s="81">
        <f t="shared" si="257"/>
        <v>1800</v>
      </c>
      <c r="E477" s="326"/>
      <c r="F477" s="258">
        <f t="shared" si="258"/>
        <v>0</v>
      </c>
      <c r="G477" s="258">
        <f t="shared" si="259"/>
        <v>0</v>
      </c>
      <c r="H477" s="258">
        <f t="shared" si="260"/>
        <v>0</v>
      </c>
      <c r="I477" s="258">
        <f t="shared" si="261"/>
        <v>0</v>
      </c>
      <c r="J477" s="272">
        <f t="shared" si="262"/>
        <v>0</v>
      </c>
    </row>
    <row r="478" spans="1:28" s="10" customFormat="1" ht="25.05" customHeight="1">
      <c r="A478" s="201" t="s">
        <v>333</v>
      </c>
      <c r="B478" s="220">
        <v>5000</v>
      </c>
      <c r="C478" s="81">
        <f t="shared" si="256"/>
        <v>4750</v>
      </c>
      <c r="D478" s="81">
        <f t="shared" si="257"/>
        <v>4500</v>
      </c>
      <c r="E478" s="326"/>
      <c r="F478" s="258">
        <f t="shared" si="258"/>
        <v>0</v>
      </c>
      <c r="G478" s="258">
        <f t="shared" si="259"/>
        <v>0</v>
      </c>
      <c r="H478" s="258">
        <f t="shared" si="260"/>
        <v>0</v>
      </c>
      <c r="I478" s="258">
        <f t="shared" si="261"/>
        <v>0</v>
      </c>
      <c r="J478" s="272">
        <f t="shared" si="262"/>
        <v>0</v>
      </c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s="10" customFormat="1" ht="25.05" customHeight="1">
      <c r="A479" s="201" t="s">
        <v>334</v>
      </c>
      <c r="B479" s="220">
        <v>3000</v>
      </c>
      <c r="C479" s="81">
        <f t="shared" si="256"/>
        <v>2850</v>
      </c>
      <c r="D479" s="81">
        <f t="shared" si="257"/>
        <v>2700</v>
      </c>
      <c r="E479" s="326"/>
      <c r="F479" s="258">
        <f t="shared" si="258"/>
        <v>0</v>
      </c>
      <c r="G479" s="258">
        <f t="shared" si="259"/>
        <v>0</v>
      </c>
      <c r="H479" s="258">
        <f t="shared" si="260"/>
        <v>0</v>
      </c>
      <c r="I479" s="258">
        <f t="shared" si="261"/>
        <v>0</v>
      </c>
      <c r="J479" s="272">
        <f t="shared" si="262"/>
        <v>0</v>
      </c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s="10" customFormat="1" ht="25.05" customHeight="1">
      <c r="A480" s="204" t="s">
        <v>335</v>
      </c>
      <c r="B480" s="220">
        <v>4000</v>
      </c>
      <c r="C480" s="81">
        <f t="shared" si="256"/>
        <v>3800</v>
      </c>
      <c r="D480" s="81">
        <f t="shared" si="257"/>
        <v>3600</v>
      </c>
      <c r="E480" s="326"/>
      <c r="F480" s="258">
        <f t="shared" si="258"/>
        <v>0</v>
      </c>
      <c r="G480" s="258">
        <f t="shared" si="259"/>
        <v>0</v>
      </c>
      <c r="H480" s="258">
        <f t="shared" si="260"/>
        <v>0</v>
      </c>
      <c r="I480" s="258">
        <f t="shared" si="261"/>
        <v>0</v>
      </c>
      <c r="J480" s="272">
        <f t="shared" si="262"/>
        <v>0</v>
      </c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s="10" customFormat="1" ht="25.05" customHeight="1">
      <c r="A481" s="194" t="s">
        <v>336</v>
      </c>
      <c r="B481" s="220">
        <v>4000</v>
      </c>
      <c r="C481" s="81">
        <f t="shared" si="256"/>
        <v>3800</v>
      </c>
      <c r="D481" s="81">
        <f t="shared" si="257"/>
        <v>3600</v>
      </c>
      <c r="E481" s="326"/>
      <c r="F481" s="258">
        <f t="shared" si="258"/>
        <v>0</v>
      </c>
      <c r="G481" s="258">
        <f t="shared" si="259"/>
        <v>0</v>
      </c>
      <c r="H481" s="258">
        <f t="shared" si="260"/>
        <v>0</v>
      </c>
      <c r="I481" s="258">
        <f t="shared" si="261"/>
        <v>0</v>
      </c>
      <c r="J481" s="272">
        <f t="shared" si="262"/>
        <v>0</v>
      </c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s="10" customFormat="1" ht="25.05" customHeight="1">
      <c r="A482" s="498"/>
      <c r="B482" s="499"/>
      <c r="C482" s="499"/>
      <c r="D482" s="499"/>
      <c r="E482" s="329" t="s">
        <v>552</v>
      </c>
      <c r="F482" s="260" t="s">
        <v>496</v>
      </c>
      <c r="G482" s="260" t="s">
        <v>5</v>
      </c>
      <c r="H482" s="260" t="s">
        <v>566</v>
      </c>
      <c r="I482" s="260" t="s">
        <v>7</v>
      </c>
      <c r="J482" s="260" t="s">
        <v>567</v>
      </c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s="10" customFormat="1" ht="45">
      <c r="A483" s="546" t="s">
        <v>910</v>
      </c>
      <c r="B483" s="547"/>
      <c r="C483" s="103"/>
      <c r="D483" s="103"/>
      <c r="E483" s="330">
        <f t="shared" ref="E483:J483" si="263">SUM(E470:E481)</f>
        <v>0</v>
      </c>
      <c r="F483" s="261">
        <f t="shared" si="263"/>
        <v>0</v>
      </c>
      <c r="G483" s="261">
        <f t="shared" si="263"/>
        <v>0</v>
      </c>
      <c r="H483" s="261">
        <f t="shared" si="263"/>
        <v>0</v>
      </c>
      <c r="I483" s="261">
        <f t="shared" si="263"/>
        <v>0</v>
      </c>
      <c r="J483" s="261">
        <f t="shared" si="263"/>
        <v>0</v>
      </c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s="10" customFormat="1" ht="25.05" customHeight="1">
      <c r="A484" s="525" t="s">
        <v>337</v>
      </c>
      <c r="B484" s="526"/>
      <c r="C484" s="526"/>
      <c r="D484" s="526"/>
      <c r="E484" s="526"/>
      <c r="F484" s="526"/>
      <c r="G484" s="526"/>
      <c r="H484" s="526"/>
      <c r="I484" s="526"/>
      <c r="J484" s="527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s="10" customFormat="1" ht="25.05" customHeight="1">
      <c r="A485" s="296"/>
      <c r="B485" s="262" t="s">
        <v>496</v>
      </c>
      <c r="C485" s="78" t="s">
        <v>5</v>
      </c>
      <c r="D485" s="78" t="s">
        <v>6</v>
      </c>
      <c r="E485" s="329" t="s">
        <v>552</v>
      </c>
      <c r="F485" s="260" t="s">
        <v>496</v>
      </c>
      <c r="G485" s="270" t="s">
        <v>5</v>
      </c>
      <c r="H485" s="270" t="s">
        <v>566</v>
      </c>
      <c r="I485" s="260" t="s">
        <v>7</v>
      </c>
      <c r="J485" s="270" t="s">
        <v>568</v>
      </c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s="10" customFormat="1" ht="25.05" customHeight="1">
      <c r="A486" s="525" t="s">
        <v>821</v>
      </c>
      <c r="B486" s="526"/>
      <c r="C486" s="526"/>
      <c r="D486" s="526"/>
      <c r="E486" s="526"/>
      <c r="F486" s="526"/>
      <c r="G486" s="526"/>
      <c r="H486" s="526"/>
      <c r="I486" s="526"/>
      <c r="J486" s="527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s="10" customFormat="1" ht="25.05" customHeight="1">
      <c r="A487" s="465" t="s">
        <v>822</v>
      </c>
      <c r="B487" s="481">
        <v>5500</v>
      </c>
      <c r="C487" s="327"/>
      <c r="D487" s="259">
        <f t="shared" ref="D487:D506" si="264">C487*B487</f>
        <v>0</v>
      </c>
      <c r="E487" s="326"/>
      <c r="F487" s="258">
        <f t="shared" ref="F487:F491" si="265">E487*B487</f>
        <v>0</v>
      </c>
      <c r="G487" s="258">
        <f t="shared" ref="G487:G491" si="266">B487*E487*(1-5%)</f>
        <v>0</v>
      </c>
      <c r="H487" s="258">
        <f t="shared" ref="H487:H491" si="267">B487*E487*(1-10%)</f>
        <v>0</v>
      </c>
      <c r="I487" s="258">
        <f t="shared" ref="I487:I491" si="268">B487*E487*(1-15%)</f>
        <v>0</v>
      </c>
      <c r="J487" s="272">
        <f t="shared" ref="J487:J491" si="269">B487*E487*(1-20%)</f>
        <v>0</v>
      </c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s="10" customFormat="1" ht="25.05" customHeight="1">
      <c r="A488" s="465" t="s">
        <v>338</v>
      </c>
      <c r="B488" s="481">
        <v>10000</v>
      </c>
      <c r="C488" s="327"/>
      <c r="D488" s="259"/>
      <c r="E488" s="326"/>
      <c r="F488" s="258">
        <f t="shared" si="265"/>
        <v>0</v>
      </c>
      <c r="G488" s="258">
        <f t="shared" si="266"/>
        <v>0</v>
      </c>
      <c r="H488" s="258">
        <f t="shared" si="267"/>
        <v>0</v>
      </c>
      <c r="I488" s="258">
        <f t="shared" si="268"/>
        <v>0</v>
      </c>
      <c r="J488" s="272">
        <f t="shared" si="269"/>
        <v>0</v>
      </c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s="10" customFormat="1" ht="25.05" customHeight="1">
      <c r="A489" s="466" t="s">
        <v>823</v>
      </c>
      <c r="B489" s="481">
        <v>8000</v>
      </c>
      <c r="C489" s="327"/>
      <c r="D489" s="259">
        <f t="shared" si="264"/>
        <v>0</v>
      </c>
      <c r="E489" s="326"/>
      <c r="F489" s="258">
        <f t="shared" si="265"/>
        <v>0</v>
      </c>
      <c r="G489" s="258">
        <f t="shared" si="266"/>
        <v>0</v>
      </c>
      <c r="H489" s="258">
        <f t="shared" si="267"/>
        <v>0</v>
      </c>
      <c r="I489" s="258">
        <f t="shared" si="268"/>
        <v>0</v>
      </c>
      <c r="J489" s="272">
        <f t="shared" si="269"/>
        <v>0</v>
      </c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s="10" customFormat="1" ht="25.05" customHeight="1">
      <c r="A490" s="466" t="s">
        <v>824</v>
      </c>
      <c r="B490" s="481">
        <v>1800</v>
      </c>
      <c r="C490" s="327"/>
      <c r="D490" s="259">
        <f t="shared" si="264"/>
        <v>0</v>
      </c>
      <c r="E490" s="326"/>
      <c r="F490" s="258">
        <f t="shared" si="265"/>
        <v>0</v>
      </c>
      <c r="G490" s="258">
        <f t="shared" si="266"/>
        <v>0</v>
      </c>
      <c r="H490" s="258">
        <f t="shared" si="267"/>
        <v>0</v>
      </c>
      <c r="I490" s="258">
        <f t="shared" si="268"/>
        <v>0</v>
      </c>
      <c r="J490" s="272">
        <f t="shared" si="269"/>
        <v>0</v>
      </c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s="10" customFormat="1" ht="25.05" customHeight="1">
      <c r="A491" s="466" t="s">
        <v>825</v>
      </c>
      <c r="B491" s="481">
        <v>1300</v>
      </c>
      <c r="C491" s="327"/>
      <c r="D491" s="259">
        <f t="shared" si="264"/>
        <v>0</v>
      </c>
      <c r="E491" s="326"/>
      <c r="F491" s="258">
        <f t="shared" si="265"/>
        <v>0</v>
      </c>
      <c r="G491" s="258">
        <f t="shared" si="266"/>
        <v>0</v>
      </c>
      <c r="H491" s="258">
        <f t="shared" si="267"/>
        <v>0</v>
      </c>
      <c r="I491" s="258">
        <f t="shared" si="268"/>
        <v>0</v>
      </c>
      <c r="J491" s="272">
        <f t="shared" si="269"/>
        <v>0</v>
      </c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s="10" customFormat="1" ht="25.05" customHeight="1">
      <c r="A492" s="525" t="s">
        <v>826</v>
      </c>
      <c r="B492" s="526"/>
      <c r="C492" s="526"/>
      <c r="D492" s="526"/>
      <c r="E492" s="526"/>
      <c r="F492" s="526"/>
      <c r="G492" s="526"/>
      <c r="H492" s="526"/>
      <c r="I492" s="526"/>
      <c r="J492" s="527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s="10" customFormat="1" ht="25.05" customHeight="1">
      <c r="A493" s="465" t="s">
        <v>827</v>
      </c>
      <c r="B493" s="483">
        <v>5500</v>
      </c>
      <c r="C493" s="429"/>
      <c r="D493" s="264">
        <f t="shared" si="264"/>
        <v>0</v>
      </c>
      <c r="E493" s="326"/>
      <c r="F493" s="258">
        <f t="shared" ref="F493:F494" si="270">E493*B493</f>
        <v>0</v>
      </c>
      <c r="G493" s="258">
        <f t="shared" ref="G493:G494" si="271">B493*E493*(1-5%)</f>
        <v>0</v>
      </c>
      <c r="H493" s="258">
        <f t="shared" ref="H493:H494" si="272">B493*E493*(1-10%)</f>
        <v>0</v>
      </c>
      <c r="I493" s="258">
        <f t="shared" ref="I493:I494" si="273">B493*E493*(1-15%)</f>
        <v>0</v>
      </c>
      <c r="J493" s="272">
        <f t="shared" ref="J493:J494" si="274">B493*E493*(1-20%)</f>
        <v>0</v>
      </c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s="10" customFormat="1" ht="25.05" customHeight="1">
      <c r="A494" s="466" t="s">
        <v>828</v>
      </c>
      <c r="B494" s="481">
        <v>10000</v>
      </c>
      <c r="C494" s="327"/>
      <c r="D494" s="259">
        <f t="shared" si="264"/>
        <v>0</v>
      </c>
      <c r="E494" s="326"/>
      <c r="F494" s="258">
        <f t="shared" si="270"/>
        <v>0</v>
      </c>
      <c r="G494" s="258">
        <f t="shared" si="271"/>
        <v>0</v>
      </c>
      <c r="H494" s="258">
        <f t="shared" si="272"/>
        <v>0</v>
      </c>
      <c r="I494" s="258">
        <f t="shared" si="273"/>
        <v>0</v>
      </c>
      <c r="J494" s="272">
        <f t="shared" si="274"/>
        <v>0</v>
      </c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s="10" customFormat="1" ht="25.05" customHeight="1">
      <c r="A495" s="525" t="s">
        <v>829</v>
      </c>
      <c r="B495" s="526"/>
      <c r="C495" s="526"/>
      <c r="D495" s="526"/>
      <c r="E495" s="526"/>
      <c r="F495" s="526"/>
      <c r="G495" s="526"/>
      <c r="H495" s="526"/>
      <c r="I495" s="526"/>
      <c r="J495" s="527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s="10" customFormat="1" ht="25.05" customHeight="1">
      <c r="A496" s="465" t="s">
        <v>830</v>
      </c>
      <c r="B496" s="483">
        <v>5500</v>
      </c>
      <c r="C496" s="429"/>
      <c r="D496" s="264">
        <f t="shared" si="264"/>
        <v>0</v>
      </c>
      <c r="E496" s="326"/>
      <c r="F496" s="258">
        <f t="shared" ref="F496:F499" si="275">E496*B496</f>
        <v>0</v>
      </c>
      <c r="G496" s="258">
        <f t="shared" ref="G496:G499" si="276">B496*E496*(1-5%)</f>
        <v>0</v>
      </c>
      <c r="H496" s="258">
        <f t="shared" ref="H496:H499" si="277">B496*E496*(1-10%)</f>
        <v>0</v>
      </c>
      <c r="I496" s="258">
        <f t="shared" ref="I496:I499" si="278">B496*E496*(1-15%)</f>
        <v>0</v>
      </c>
      <c r="J496" s="272">
        <f t="shared" ref="J496:J499" si="279">B496*E496*(1-20%)</f>
        <v>0</v>
      </c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s="10" customFormat="1" ht="25.05" customHeight="1">
      <c r="A497" s="465" t="s">
        <v>846</v>
      </c>
      <c r="B497" s="483">
        <v>1300</v>
      </c>
      <c r="C497" s="429"/>
      <c r="D497" s="264"/>
      <c r="E497" s="326"/>
      <c r="F497" s="258">
        <f t="shared" si="275"/>
        <v>0</v>
      </c>
      <c r="G497" s="258">
        <f t="shared" si="276"/>
        <v>0</v>
      </c>
      <c r="H497" s="258">
        <f t="shared" si="277"/>
        <v>0</v>
      </c>
      <c r="I497" s="258">
        <f t="shared" si="278"/>
        <v>0</v>
      </c>
      <c r="J497" s="272">
        <f t="shared" si="279"/>
        <v>0</v>
      </c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s="10" customFormat="1" ht="25.05" customHeight="1">
      <c r="A498" s="465" t="s">
        <v>831</v>
      </c>
      <c r="B498" s="483">
        <v>6500</v>
      </c>
      <c r="C498" s="429"/>
      <c r="D498" s="264"/>
      <c r="E498" s="326"/>
      <c r="F498" s="258">
        <f t="shared" si="275"/>
        <v>0</v>
      </c>
      <c r="G498" s="258">
        <f t="shared" si="276"/>
        <v>0</v>
      </c>
      <c r="H498" s="258">
        <f t="shared" si="277"/>
        <v>0</v>
      </c>
      <c r="I498" s="258">
        <f t="shared" si="278"/>
        <v>0</v>
      </c>
      <c r="J498" s="272">
        <f t="shared" si="279"/>
        <v>0</v>
      </c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s="10" customFormat="1" ht="25.05" customHeight="1">
      <c r="A499" s="466" t="s">
        <v>339</v>
      </c>
      <c r="B499" s="481">
        <v>9000</v>
      </c>
      <c r="C499" s="327"/>
      <c r="D499" s="259">
        <f t="shared" si="264"/>
        <v>0</v>
      </c>
      <c r="E499" s="326"/>
      <c r="F499" s="258">
        <f t="shared" si="275"/>
        <v>0</v>
      </c>
      <c r="G499" s="258">
        <f t="shared" si="276"/>
        <v>0</v>
      </c>
      <c r="H499" s="258">
        <f t="shared" si="277"/>
        <v>0</v>
      </c>
      <c r="I499" s="258">
        <f t="shared" si="278"/>
        <v>0</v>
      </c>
      <c r="J499" s="272">
        <f t="shared" si="279"/>
        <v>0</v>
      </c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s="10" customFormat="1" ht="25.05" customHeight="1">
      <c r="A500" s="525" t="s">
        <v>832</v>
      </c>
      <c r="B500" s="526"/>
      <c r="C500" s="526"/>
      <c r="D500" s="526"/>
      <c r="E500" s="526"/>
      <c r="F500" s="526"/>
      <c r="G500" s="526"/>
      <c r="H500" s="526"/>
      <c r="I500" s="526"/>
      <c r="J500" s="527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s="10" customFormat="1" ht="25.05" customHeight="1">
      <c r="A501" s="466" t="s">
        <v>833</v>
      </c>
      <c r="B501" s="481">
        <v>5500</v>
      </c>
      <c r="C501" s="327"/>
      <c r="D501" s="259">
        <f t="shared" si="264"/>
        <v>0</v>
      </c>
      <c r="E501" s="326"/>
      <c r="F501" s="258">
        <f t="shared" ref="F501:F504" si="280">E501*B501</f>
        <v>0</v>
      </c>
      <c r="G501" s="258">
        <f t="shared" ref="G501:G504" si="281">B501*E501*(1-5%)</f>
        <v>0</v>
      </c>
      <c r="H501" s="258">
        <f t="shared" ref="H501:H504" si="282">B501*E501*(1-10%)</f>
        <v>0</v>
      </c>
      <c r="I501" s="258">
        <f t="shared" ref="I501:I504" si="283">B501*E501*(1-15%)</f>
        <v>0</v>
      </c>
      <c r="J501" s="272">
        <f t="shared" ref="J501:J504" si="284">B501*E501*(1-20%)</f>
        <v>0</v>
      </c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s="10" customFormat="1" ht="25.05" customHeight="1">
      <c r="A502" s="466" t="s">
        <v>845</v>
      </c>
      <c r="B502" s="484">
        <v>1300</v>
      </c>
      <c r="C502" s="327"/>
      <c r="D502" s="259"/>
      <c r="E502" s="326"/>
      <c r="F502" s="258">
        <f t="shared" si="280"/>
        <v>0</v>
      </c>
      <c r="G502" s="258">
        <f t="shared" si="281"/>
        <v>0</v>
      </c>
      <c r="H502" s="258">
        <f t="shared" si="282"/>
        <v>0</v>
      </c>
      <c r="I502" s="258">
        <f t="shared" si="283"/>
        <v>0</v>
      </c>
      <c r="J502" s="272">
        <f t="shared" si="284"/>
        <v>0</v>
      </c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s="10" customFormat="1" ht="25.05" customHeight="1">
      <c r="A503" s="466" t="s">
        <v>834</v>
      </c>
      <c r="B503" s="484">
        <v>6500</v>
      </c>
      <c r="C503" s="327"/>
      <c r="D503" s="259"/>
      <c r="E503" s="326"/>
      <c r="F503" s="258">
        <f t="shared" si="280"/>
        <v>0</v>
      </c>
      <c r="G503" s="258">
        <f t="shared" si="281"/>
        <v>0</v>
      </c>
      <c r="H503" s="258">
        <f t="shared" si="282"/>
        <v>0</v>
      </c>
      <c r="I503" s="258">
        <f t="shared" si="283"/>
        <v>0</v>
      </c>
      <c r="J503" s="272">
        <f t="shared" si="284"/>
        <v>0</v>
      </c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s="10" customFormat="1" ht="25.05" customHeight="1">
      <c r="A504" s="466" t="s">
        <v>835</v>
      </c>
      <c r="B504" s="484">
        <v>9000</v>
      </c>
      <c r="C504" s="327"/>
      <c r="D504" s="259">
        <f t="shared" si="264"/>
        <v>0</v>
      </c>
      <c r="E504" s="326"/>
      <c r="F504" s="258">
        <f t="shared" si="280"/>
        <v>0</v>
      </c>
      <c r="G504" s="258">
        <f t="shared" si="281"/>
        <v>0</v>
      </c>
      <c r="H504" s="258">
        <f t="shared" si="282"/>
        <v>0</v>
      </c>
      <c r="I504" s="258">
        <f t="shared" si="283"/>
        <v>0</v>
      </c>
      <c r="J504" s="272">
        <f t="shared" si="284"/>
        <v>0</v>
      </c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s="10" customFormat="1" ht="25.05" customHeight="1">
      <c r="A505" s="525" t="s">
        <v>836</v>
      </c>
      <c r="B505" s="526"/>
      <c r="C505" s="526"/>
      <c r="D505" s="526"/>
      <c r="E505" s="526"/>
      <c r="F505" s="526"/>
      <c r="G505" s="526"/>
      <c r="H505" s="526"/>
      <c r="I505" s="526"/>
      <c r="J505" s="527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s="10" customFormat="1" ht="25.05" customHeight="1">
      <c r="A506" s="466" t="s">
        <v>837</v>
      </c>
      <c r="B506" s="484">
        <v>5500</v>
      </c>
      <c r="C506" s="327"/>
      <c r="D506" s="259">
        <f t="shared" si="264"/>
        <v>0</v>
      </c>
      <c r="E506" s="326"/>
      <c r="F506" s="258">
        <f t="shared" ref="F506:F509" si="285">E506*B506</f>
        <v>0</v>
      </c>
      <c r="G506" s="258">
        <f t="shared" ref="G506:G509" si="286">B506*E506*(1-5%)</f>
        <v>0</v>
      </c>
      <c r="H506" s="258">
        <f t="shared" ref="H506:H509" si="287">B506*E506*(1-10%)</f>
        <v>0</v>
      </c>
      <c r="I506" s="258">
        <f t="shared" ref="I506:I509" si="288">B506*E506*(1-15%)</f>
        <v>0</v>
      </c>
      <c r="J506" s="272">
        <f t="shared" ref="J506:J509" si="289">B506*E506*(1-20%)</f>
        <v>0</v>
      </c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s="10" customFormat="1" ht="25.05" customHeight="1">
      <c r="A507" s="466" t="s">
        <v>844</v>
      </c>
      <c r="B507" s="484">
        <v>1300</v>
      </c>
      <c r="C507" s="327"/>
      <c r="D507" s="259"/>
      <c r="E507" s="326"/>
      <c r="F507" s="258">
        <f t="shared" si="285"/>
        <v>0</v>
      </c>
      <c r="G507" s="258">
        <f t="shared" si="286"/>
        <v>0</v>
      </c>
      <c r="H507" s="258">
        <f t="shared" si="287"/>
        <v>0</v>
      </c>
      <c r="I507" s="258">
        <f t="shared" si="288"/>
        <v>0</v>
      </c>
      <c r="J507" s="272">
        <f t="shared" si="289"/>
        <v>0</v>
      </c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s="10" customFormat="1" ht="25.05" customHeight="1">
      <c r="A508" s="466" t="s">
        <v>838</v>
      </c>
      <c r="B508" s="484">
        <v>6500</v>
      </c>
      <c r="C508" s="327"/>
      <c r="D508" s="259"/>
      <c r="E508" s="326"/>
      <c r="F508" s="258">
        <f t="shared" si="285"/>
        <v>0</v>
      </c>
      <c r="G508" s="258">
        <f t="shared" si="286"/>
        <v>0</v>
      </c>
      <c r="H508" s="258">
        <f t="shared" si="287"/>
        <v>0</v>
      </c>
      <c r="I508" s="258">
        <f t="shared" si="288"/>
        <v>0</v>
      </c>
      <c r="J508" s="272">
        <f t="shared" si="289"/>
        <v>0</v>
      </c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s="3" customFormat="1" ht="25.05" customHeight="1">
      <c r="A509" s="466" t="s">
        <v>839</v>
      </c>
      <c r="B509" s="484">
        <v>9000</v>
      </c>
      <c r="C509" s="327"/>
      <c r="D509" s="259"/>
      <c r="E509" s="326"/>
      <c r="F509" s="258">
        <f t="shared" si="285"/>
        <v>0</v>
      </c>
      <c r="G509" s="258">
        <f t="shared" si="286"/>
        <v>0</v>
      </c>
      <c r="H509" s="258">
        <f t="shared" si="287"/>
        <v>0</v>
      </c>
      <c r="I509" s="258">
        <f t="shared" si="288"/>
        <v>0</v>
      </c>
      <c r="J509" s="272">
        <f t="shared" si="289"/>
        <v>0</v>
      </c>
    </row>
    <row r="510" spans="1:28" s="3" customFormat="1" ht="25.05" customHeight="1">
      <c r="A510" s="525" t="s">
        <v>840</v>
      </c>
      <c r="B510" s="526"/>
      <c r="C510" s="526"/>
      <c r="D510" s="526"/>
      <c r="E510" s="526"/>
      <c r="F510" s="526"/>
      <c r="G510" s="526"/>
      <c r="H510" s="526"/>
      <c r="I510" s="526"/>
      <c r="J510" s="527"/>
    </row>
    <row r="511" spans="1:28" s="3" customFormat="1" ht="25.05" customHeight="1">
      <c r="A511" s="466" t="s">
        <v>841</v>
      </c>
      <c r="B511" s="484">
        <v>5500</v>
      </c>
      <c r="C511" s="327"/>
      <c r="D511" s="259"/>
      <c r="E511" s="326"/>
      <c r="F511" s="258">
        <f t="shared" ref="F511:F514" si="290">E511*B511</f>
        <v>0</v>
      </c>
      <c r="G511" s="258">
        <f t="shared" ref="G511:G514" si="291">B511*E511*(1-5%)</f>
        <v>0</v>
      </c>
      <c r="H511" s="258">
        <f t="shared" ref="H511:H514" si="292">B511*E511*(1-10%)</f>
        <v>0</v>
      </c>
      <c r="I511" s="258">
        <f t="shared" ref="I511:I514" si="293">B511*E511*(1-15%)</f>
        <v>0</v>
      </c>
      <c r="J511" s="272">
        <f t="shared" ref="J511:J514" si="294">B511*E511*(1-20%)</f>
        <v>0</v>
      </c>
    </row>
    <row r="512" spans="1:28" s="3" customFormat="1" ht="25.05" customHeight="1">
      <c r="A512" s="466" t="s">
        <v>843</v>
      </c>
      <c r="B512" s="484">
        <v>1300</v>
      </c>
      <c r="C512" s="327"/>
      <c r="D512" s="259"/>
      <c r="E512" s="326"/>
      <c r="F512" s="258">
        <f t="shared" si="290"/>
        <v>0</v>
      </c>
      <c r="G512" s="258">
        <f t="shared" si="291"/>
        <v>0</v>
      </c>
      <c r="H512" s="258">
        <f t="shared" si="292"/>
        <v>0</v>
      </c>
      <c r="I512" s="258">
        <f t="shared" si="293"/>
        <v>0</v>
      </c>
      <c r="J512" s="272">
        <f t="shared" si="294"/>
        <v>0</v>
      </c>
    </row>
    <row r="513" spans="1:28" s="3" customFormat="1" ht="25.05" customHeight="1">
      <c r="A513" s="466" t="s">
        <v>842</v>
      </c>
      <c r="B513" s="484">
        <v>6500</v>
      </c>
      <c r="C513" s="327"/>
      <c r="D513" s="259"/>
      <c r="E513" s="326"/>
      <c r="F513" s="258">
        <f t="shared" si="290"/>
        <v>0</v>
      </c>
      <c r="G513" s="258">
        <f t="shared" si="291"/>
        <v>0</v>
      </c>
      <c r="H513" s="258">
        <f t="shared" si="292"/>
        <v>0</v>
      </c>
      <c r="I513" s="258">
        <f t="shared" si="293"/>
        <v>0</v>
      </c>
      <c r="J513" s="272">
        <f t="shared" si="294"/>
        <v>0</v>
      </c>
    </row>
    <row r="514" spans="1:28" s="7" customFormat="1" ht="25.05" customHeight="1">
      <c r="A514" s="466" t="s">
        <v>841</v>
      </c>
      <c r="B514" s="484">
        <v>9000</v>
      </c>
      <c r="C514" s="327"/>
      <c r="D514" s="259"/>
      <c r="E514" s="326"/>
      <c r="F514" s="258">
        <f t="shared" si="290"/>
        <v>0</v>
      </c>
      <c r="G514" s="258">
        <f t="shared" si="291"/>
        <v>0</v>
      </c>
      <c r="H514" s="258">
        <f t="shared" si="292"/>
        <v>0</v>
      </c>
      <c r="I514" s="258">
        <f t="shared" si="293"/>
        <v>0</v>
      </c>
      <c r="J514" s="272">
        <f t="shared" si="294"/>
        <v>0</v>
      </c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s="7" customFormat="1" ht="25.05" customHeight="1">
      <c r="A515" s="498"/>
      <c r="B515" s="499"/>
      <c r="C515" s="499"/>
      <c r="D515" s="499"/>
      <c r="E515" s="329" t="s">
        <v>552</v>
      </c>
      <c r="F515" s="260" t="s">
        <v>496</v>
      </c>
      <c r="G515" s="260" t="s">
        <v>5</v>
      </c>
      <c r="H515" s="260" t="s">
        <v>566</v>
      </c>
      <c r="I515" s="260" t="s">
        <v>7</v>
      </c>
      <c r="J515" s="260" t="s">
        <v>567</v>
      </c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s="7" customFormat="1" ht="45">
      <c r="A516" s="546" t="s">
        <v>911</v>
      </c>
      <c r="B516" s="547"/>
      <c r="C516" s="103"/>
      <c r="D516" s="103"/>
      <c r="E516" s="330">
        <f t="shared" ref="E516:J516" si="295">SUM(E511:E514,E506:E509,E501:E504,E496:E499,E493:E494,E487:E491)</f>
        <v>0</v>
      </c>
      <c r="F516" s="261">
        <f t="shared" si="295"/>
        <v>0</v>
      </c>
      <c r="G516" s="261">
        <f t="shared" si="295"/>
        <v>0</v>
      </c>
      <c r="H516" s="261">
        <f t="shared" si="295"/>
        <v>0</v>
      </c>
      <c r="I516" s="261">
        <f t="shared" si="295"/>
        <v>0</v>
      </c>
      <c r="J516" s="261">
        <f t="shared" si="295"/>
        <v>0</v>
      </c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s="3" customFormat="1" ht="36" customHeight="1">
      <c r="A517" s="526" t="s">
        <v>157</v>
      </c>
      <c r="B517" s="526"/>
      <c r="C517" s="526"/>
      <c r="D517" s="526"/>
      <c r="E517" s="526"/>
      <c r="F517" s="526"/>
      <c r="G517" s="526"/>
      <c r="H517" s="526"/>
      <c r="I517" s="526"/>
      <c r="J517" s="527"/>
    </row>
    <row r="518" spans="1:28" s="3" customFormat="1" ht="25.05" customHeight="1">
      <c r="A518" s="285"/>
      <c r="B518" s="262" t="s">
        <v>496</v>
      </c>
      <c r="C518" s="78" t="s">
        <v>5</v>
      </c>
      <c r="D518" s="78" t="s">
        <v>6</v>
      </c>
      <c r="E518" s="329" t="s">
        <v>552</v>
      </c>
      <c r="F518" s="260" t="s">
        <v>496</v>
      </c>
      <c r="G518" s="270" t="s">
        <v>5</v>
      </c>
      <c r="H518" s="270" t="s">
        <v>566</v>
      </c>
      <c r="I518" s="260" t="s">
        <v>7</v>
      </c>
      <c r="J518" s="270" t="s">
        <v>568</v>
      </c>
    </row>
    <row r="519" spans="1:28" s="3" customFormat="1" ht="25.05" customHeight="1">
      <c r="A519" s="180" t="s">
        <v>156</v>
      </c>
      <c r="B519" s="230">
        <v>6000</v>
      </c>
      <c r="C519" s="81">
        <f t="shared" ref="C519:C521" si="296">B519*(1-5%)</f>
        <v>5700</v>
      </c>
      <c r="D519" s="81">
        <f t="shared" ref="D519:D521" si="297">B519*(1-10%)</f>
        <v>5400</v>
      </c>
      <c r="E519" s="326"/>
      <c r="F519" s="258">
        <f>E519*B519</f>
        <v>0</v>
      </c>
      <c r="G519" s="258">
        <f>B519*E519*(1-5%)</f>
        <v>0</v>
      </c>
      <c r="H519" s="258">
        <f>B519*E519*(1-10%)</f>
        <v>0</v>
      </c>
      <c r="I519" s="258">
        <f>B519*E519*(1-15%)</f>
        <v>0</v>
      </c>
      <c r="J519" s="272">
        <f>B519*E519*(1-20%)</f>
        <v>0</v>
      </c>
    </row>
    <row r="520" spans="1:28" s="3" customFormat="1" ht="25.05" customHeight="1">
      <c r="A520" s="181" t="s">
        <v>582</v>
      </c>
      <c r="B520" s="231">
        <v>8500</v>
      </c>
      <c r="C520" s="95"/>
      <c r="D520" s="95"/>
      <c r="E520" s="326"/>
      <c r="F520" s="258">
        <f>E520*B520</f>
        <v>0</v>
      </c>
      <c r="G520" s="258">
        <f>B520*E520*(1-5%)</f>
        <v>0</v>
      </c>
      <c r="H520" s="258">
        <f>B520*E520*(1-10%)</f>
        <v>0</v>
      </c>
      <c r="I520" s="258">
        <f>B520*E520*(1-15%)</f>
        <v>0</v>
      </c>
      <c r="J520" s="272">
        <f>B520*E520*(1-20%)</f>
        <v>0</v>
      </c>
    </row>
    <row r="521" spans="1:28" s="3" customFormat="1" ht="25.05" customHeight="1">
      <c r="A521" s="180" t="s">
        <v>158</v>
      </c>
      <c r="B521" s="230">
        <v>7500</v>
      </c>
      <c r="C521" s="81">
        <f t="shared" si="296"/>
        <v>7125</v>
      </c>
      <c r="D521" s="81">
        <f t="shared" si="297"/>
        <v>6750</v>
      </c>
      <c r="E521" s="326"/>
      <c r="F521" s="258">
        <f>E521*B521</f>
        <v>0</v>
      </c>
      <c r="G521" s="258">
        <f>B521*E521*(1-5%)</f>
        <v>0</v>
      </c>
      <c r="H521" s="258">
        <f>B521*E521*(1-10%)</f>
        <v>0</v>
      </c>
      <c r="I521" s="258">
        <f>B521*E521*(1-15%)</f>
        <v>0</v>
      </c>
      <c r="J521" s="272">
        <f>B521*E521*(1-20%)</f>
        <v>0</v>
      </c>
    </row>
    <row r="522" spans="1:28" s="3" customFormat="1" ht="25.05" customHeight="1">
      <c r="A522" s="498"/>
      <c r="B522" s="499"/>
      <c r="C522" s="499"/>
      <c r="D522" s="499"/>
      <c r="E522" s="329" t="s">
        <v>552</v>
      </c>
      <c r="F522" s="260" t="s">
        <v>496</v>
      </c>
      <c r="G522" s="260" t="s">
        <v>5</v>
      </c>
      <c r="H522" s="260" t="s">
        <v>566</v>
      </c>
      <c r="I522" s="260" t="s">
        <v>7</v>
      </c>
      <c r="J522" s="260" t="s">
        <v>567</v>
      </c>
    </row>
    <row r="523" spans="1:28" s="3" customFormat="1" ht="45">
      <c r="A523" s="546" t="s">
        <v>912</v>
      </c>
      <c r="B523" s="547"/>
      <c r="C523" s="103"/>
      <c r="D523" s="103"/>
      <c r="E523" s="330">
        <f t="shared" ref="E523:J523" si="298">SUM(E519:E521)</f>
        <v>0</v>
      </c>
      <c r="F523" s="261">
        <f t="shared" si="298"/>
        <v>0</v>
      </c>
      <c r="G523" s="261">
        <f t="shared" si="298"/>
        <v>0</v>
      </c>
      <c r="H523" s="261">
        <f t="shared" si="298"/>
        <v>0</v>
      </c>
      <c r="I523" s="261">
        <f t="shared" si="298"/>
        <v>0</v>
      </c>
      <c r="J523" s="261">
        <f t="shared" si="298"/>
        <v>0</v>
      </c>
    </row>
    <row r="524" spans="1:28" s="3" customFormat="1" ht="36" customHeight="1">
      <c r="A524" s="525" t="s">
        <v>340</v>
      </c>
      <c r="B524" s="526"/>
      <c r="C524" s="526"/>
      <c r="D524" s="526"/>
      <c r="E524" s="526"/>
      <c r="F524" s="526"/>
      <c r="G524" s="526"/>
      <c r="H524" s="526"/>
      <c r="I524" s="526"/>
      <c r="J524" s="527"/>
    </row>
    <row r="525" spans="1:28" s="3" customFormat="1" ht="25.05" customHeight="1">
      <c r="A525" s="285"/>
      <c r="B525" s="262" t="s">
        <v>496</v>
      </c>
      <c r="C525" s="78" t="s">
        <v>5</v>
      </c>
      <c r="D525" s="78" t="s">
        <v>6</v>
      </c>
      <c r="E525" s="329" t="s">
        <v>552</v>
      </c>
      <c r="F525" s="260" t="s">
        <v>496</v>
      </c>
      <c r="G525" s="270" t="s">
        <v>5</v>
      </c>
      <c r="H525" s="270" t="s">
        <v>566</v>
      </c>
      <c r="I525" s="260" t="s">
        <v>7</v>
      </c>
      <c r="J525" s="270" t="s">
        <v>568</v>
      </c>
    </row>
    <row r="526" spans="1:28" s="3" customFormat="1" ht="25.05" customHeight="1">
      <c r="A526" s="201" t="s">
        <v>341</v>
      </c>
      <c r="B526" s="230">
        <v>8000</v>
      </c>
      <c r="C526" s="81">
        <f t="shared" ref="C526:C531" si="299">B526*(1-5%)</f>
        <v>7600</v>
      </c>
      <c r="D526" s="81">
        <f t="shared" ref="D526:D531" si="300">B526*(1-10%)</f>
        <v>7200</v>
      </c>
      <c r="E526" s="326"/>
      <c r="F526" s="258">
        <f t="shared" ref="F526:F531" si="301">E526*B526</f>
        <v>0</v>
      </c>
      <c r="G526" s="258">
        <f t="shared" ref="G526:G531" si="302">B526*E526*(1-5%)</f>
        <v>0</v>
      </c>
      <c r="H526" s="258">
        <f t="shared" ref="H526:H531" si="303">B526*E526*(1-10%)</f>
        <v>0</v>
      </c>
      <c r="I526" s="258">
        <f t="shared" ref="I526:I531" si="304">B526*E526*(1-15%)</f>
        <v>0</v>
      </c>
      <c r="J526" s="272">
        <f t="shared" ref="J526:J531" si="305">B526*E526*(1-20%)</f>
        <v>0</v>
      </c>
    </row>
    <row r="527" spans="1:28" s="3" customFormat="1" ht="25.05" customHeight="1">
      <c r="A527" s="201" t="s">
        <v>342</v>
      </c>
      <c r="B527" s="230">
        <v>2200</v>
      </c>
      <c r="C527" s="81">
        <f t="shared" si="299"/>
        <v>2090</v>
      </c>
      <c r="D527" s="81">
        <f t="shared" si="300"/>
        <v>1980</v>
      </c>
      <c r="E527" s="326"/>
      <c r="F527" s="258">
        <f t="shared" si="301"/>
        <v>0</v>
      </c>
      <c r="G527" s="258">
        <f t="shared" si="302"/>
        <v>0</v>
      </c>
      <c r="H527" s="258">
        <f t="shared" si="303"/>
        <v>0</v>
      </c>
      <c r="I527" s="258">
        <f t="shared" si="304"/>
        <v>0</v>
      </c>
      <c r="J527" s="272">
        <f t="shared" si="305"/>
        <v>0</v>
      </c>
    </row>
    <row r="528" spans="1:28" s="3" customFormat="1" ht="25.05" customHeight="1">
      <c r="A528" s="201" t="s">
        <v>343</v>
      </c>
      <c r="B528" s="230">
        <v>4800</v>
      </c>
      <c r="C528" s="81">
        <f t="shared" si="299"/>
        <v>4560</v>
      </c>
      <c r="D528" s="81">
        <f t="shared" si="300"/>
        <v>4320</v>
      </c>
      <c r="E528" s="326"/>
      <c r="F528" s="258">
        <f t="shared" si="301"/>
        <v>0</v>
      </c>
      <c r="G528" s="258">
        <f t="shared" si="302"/>
        <v>0</v>
      </c>
      <c r="H528" s="258">
        <f t="shared" si="303"/>
        <v>0</v>
      </c>
      <c r="I528" s="258">
        <f t="shared" si="304"/>
        <v>0</v>
      </c>
      <c r="J528" s="272">
        <f t="shared" si="305"/>
        <v>0</v>
      </c>
    </row>
    <row r="529" spans="1:10" s="3" customFormat="1" ht="25.05" customHeight="1">
      <c r="A529" s="201" t="s">
        <v>344</v>
      </c>
      <c r="B529" s="230">
        <v>5000</v>
      </c>
      <c r="C529" s="81">
        <f t="shared" si="299"/>
        <v>4750</v>
      </c>
      <c r="D529" s="81">
        <f t="shared" si="300"/>
        <v>4500</v>
      </c>
      <c r="E529" s="326"/>
      <c r="F529" s="258">
        <f t="shared" si="301"/>
        <v>0</v>
      </c>
      <c r="G529" s="258">
        <f t="shared" si="302"/>
        <v>0</v>
      </c>
      <c r="H529" s="258">
        <f t="shared" si="303"/>
        <v>0</v>
      </c>
      <c r="I529" s="258">
        <f t="shared" si="304"/>
        <v>0</v>
      </c>
      <c r="J529" s="272">
        <f t="shared" si="305"/>
        <v>0</v>
      </c>
    </row>
    <row r="530" spans="1:10" s="3" customFormat="1" ht="25.05" customHeight="1">
      <c r="A530" s="201" t="s">
        <v>345</v>
      </c>
      <c r="B530" s="230">
        <v>4000</v>
      </c>
      <c r="C530" s="81">
        <f t="shared" si="299"/>
        <v>3800</v>
      </c>
      <c r="D530" s="81">
        <f t="shared" si="300"/>
        <v>3600</v>
      </c>
      <c r="E530" s="326"/>
      <c r="F530" s="258">
        <f t="shared" si="301"/>
        <v>0</v>
      </c>
      <c r="G530" s="258">
        <f t="shared" si="302"/>
        <v>0</v>
      </c>
      <c r="H530" s="258">
        <f t="shared" si="303"/>
        <v>0</v>
      </c>
      <c r="I530" s="258">
        <f t="shared" si="304"/>
        <v>0</v>
      </c>
      <c r="J530" s="272">
        <f t="shared" si="305"/>
        <v>0</v>
      </c>
    </row>
    <row r="531" spans="1:10" s="3" customFormat="1" ht="25.05" customHeight="1" thickBot="1">
      <c r="A531" s="205" t="s">
        <v>346</v>
      </c>
      <c r="B531" s="237">
        <v>5000</v>
      </c>
      <c r="C531" s="104">
        <f t="shared" si="299"/>
        <v>4750</v>
      </c>
      <c r="D531" s="104">
        <f t="shared" si="300"/>
        <v>4500</v>
      </c>
      <c r="E531" s="332"/>
      <c r="F531" s="263">
        <f t="shared" si="301"/>
        <v>0</v>
      </c>
      <c r="G531" s="263">
        <f t="shared" si="302"/>
        <v>0</v>
      </c>
      <c r="H531" s="263">
        <f t="shared" si="303"/>
        <v>0</v>
      </c>
      <c r="I531" s="263">
        <f t="shared" si="304"/>
        <v>0</v>
      </c>
      <c r="J531" s="274">
        <f t="shared" si="305"/>
        <v>0</v>
      </c>
    </row>
    <row r="532" spans="1:10" s="3" customFormat="1" ht="25.05" customHeight="1">
      <c r="A532" s="498"/>
      <c r="B532" s="499"/>
      <c r="C532" s="499"/>
      <c r="D532" s="499"/>
      <c r="E532" s="329" t="s">
        <v>552</v>
      </c>
      <c r="F532" s="260" t="s">
        <v>496</v>
      </c>
      <c r="G532" s="260" t="s">
        <v>5</v>
      </c>
      <c r="H532" s="260" t="s">
        <v>566</v>
      </c>
      <c r="I532" s="260" t="s">
        <v>7</v>
      </c>
      <c r="J532" s="260" t="s">
        <v>567</v>
      </c>
    </row>
    <row r="533" spans="1:10" s="3" customFormat="1" ht="45">
      <c r="A533" s="546" t="s">
        <v>913</v>
      </c>
      <c r="B533" s="547"/>
      <c r="C533" s="103"/>
      <c r="D533" s="103"/>
      <c r="E533" s="330">
        <f t="shared" ref="E533:J533" si="306">SUM(E526:E531)</f>
        <v>0</v>
      </c>
      <c r="F533" s="261">
        <f t="shared" si="306"/>
        <v>0</v>
      </c>
      <c r="G533" s="261">
        <f t="shared" si="306"/>
        <v>0</v>
      </c>
      <c r="H533" s="261">
        <f t="shared" si="306"/>
        <v>0</v>
      </c>
      <c r="I533" s="261">
        <f t="shared" si="306"/>
        <v>0</v>
      </c>
      <c r="J533" s="261">
        <f t="shared" si="306"/>
        <v>0</v>
      </c>
    </row>
    <row r="534" spans="1:10" s="3" customFormat="1" ht="40.049999999999997" customHeight="1">
      <c r="A534" s="567" t="s">
        <v>347</v>
      </c>
      <c r="B534" s="567"/>
      <c r="C534" s="567"/>
      <c r="D534" s="567"/>
      <c r="E534" s="567"/>
      <c r="F534" s="567"/>
      <c r="G534" s="567"/>
      <c r="H534" s="567"/>
      <c r="I534" s="567"/>
      <c r="J534" s="568"/>
    </row>
    <row r="535" spans="1:10" s="3" customFormat="1" ht="25.05" customHeight="1">
      <c r="A535" s="285"/>
      <c r="B535" s="262" t="s">
        <v>496</v>
      </c>
      <c r="C535" s="78" t="s">
        <v>5</v>
      </c>
      <c r="D535" s="78" t="s">
        <v>6</v>
      </c>
      <c r="E535" s="329" t="s">
        <v>552</v>
      </c>
      <c r="F535" s="260" t="s">
        <v>496</v>
      </c>
      <c r="G535" s="270" t="s">
        <v>5</v>
      </c>
      <c r="H535" s="270" t="s">
        <v>566</v>
      </c>
      <c r="I535" s="260" t="s">
        <v>7</v>
      </c>
      <c r="J535" s="270" t="s">
        <v>568</v>
      </c>
    </row>
    <row r="536" spans="1:10" s="3" customFormat="1" ht="25.05" customHeight="1">
      <c r="A536" s="199" t="s">
        <v>348</v>
      </c>
      <c r="B536" s="230">
        <v>11000</v>
      </c>
      <c r="C536" s="81">
        <f t="shared" ref="C536:C539" si="307">B536*(1-5%)</f>
        <v>10450</v>
      </c>
      <c r="D536" s="81">
        <f t="shared" ref="D536:D539" si="308">B536*(1-10%)</f>
        <v>9900</v>
      </c>
      <c r="E536" s="326"/>
      <c r="F536" s="258">
        <f>E536*B536</f>
        <v>0</v>
      </c>
      <c r="G536" s="258">
        <f>B536*E536*(1-5%)</f>
        <v>0</v>
      </c>
      <c r="H536" s="258">
        <f>B536*E536*(1-10%)</f>
        <v>0</v>
      </c>
      <c r="I536" s="258">
        <f>B536*E536*(1-15%)</f>
        <v>0</v>
      </c>
      <c r="J536" s="272">
        <f>B536*E536*(1-20%)</f>
        <v>0</v>
      </c>
    </row>
    <row r="537" spans="1:10" s="3" customFormat="1" ht="25.05" customHeight="1">
      <c r="A537" s="200" t="s">
        <v>349</v>
      </c>
      <c r="B537" s="230">
        <v>7000</v>
      </c>
      <c r="C537" s="81">
        <f t="shared" si="307"/>
        <v>6650</v>
      </c>
      <c r="D537" s="81">
        <f t="shared" si="308"/>
        <v>6300</v>
      </c>
      <c r="E537" s="326"/>
      <c r="F537" s="258">
        <f>E537*B537</f>
        <v>0</v>
      </c>
      <c r="G537" s="258">
        <f>B537*E537*(1-5%)</f>
        <v>0</v>
      </c>
      <c r="H537" s="258">
        <f>B537*E537*(1-10%)</f>
        <v>0</v>
      </c>
      <c r="I537" s="258">
        <f>B537*E537*(1-15%)</f>
        <v>0</v>
      </c>
      <c r="J537" s="272">
        <f>B537*E537*(1-20%)</f>
        <v>0</v>
      </c>
    </row>
    <row r="538" spans="1:10" s="3" customFormat="1" ht="25.05" customHeight="1">
      <c r="A538" s="200" t="s">
        <v>350</v>
      </c>
      <c r="B538" s="230">
        <v>2200</v>
      </c>
      <c r="C538" s="81">
        <f t="shared" si="307"/>
        <v>2090</v>
      </c>
      <c r="D538" s="81">
        <f t="shared" si="308"/>
        <v>1980</v>
      </c>
      <c r="E538" s="326"/>
      <c r="F538" s="258">
        <f>E538*B538</f>
        <v>0</v>
      </c>
      <c r="G538" s="258">
        <f>B538*E538*(1-5%)</f>
        <v>0</v>
      </c>
      <c r="H538" s="258">
        <f>B538*E538*(1-10%)</f>
        <v>0</v>
      </c>
      <c r="I538" s="258">
        <f>B538*E538*(1-15%)</f>
        <v>0</v>
      </c>
      <c r="J538" s="272">
        <f>B538*E538*(1-20%)</f>
        <v>0</v>
      </c>
    </row>
    <row r="539" spans="1:10" s="3" customFormat="1" ht="25.05" customHeight="1" thickBot="1">
      <c r="A539" s="197" t="s">
        <v>351</v>
      </c>
      <c r="B539" s="237">
        <v>2900</v>
      </c>
      <c r="C539" s="82">
        <f t="shared" si="307"/>
        <v>2755</v>
      </c>
      <c r="D539" s="82">
        <f t="shared" si="308"/>
        <v>2610</v>
      </c>
      <c r="E539" s="332"/>
      <c r="F539" s="263">
        <f>E539*B539</f>
        <v>0</v>
      </c>
      <c r="G539" s="263">
        <f>B539*E539*(1-5%)</f>
        <v>0</v>
      </c>
      <c r="H539" s="263">
        <f>B539*E539*(1-10%)</f>
        <v>0</v>
      </c>
      <c r="I539" s="263">
        <f>B539*E539*(1-15%)</f>
        <v>0</v>
      </c>
      <c r="J539" s="274">
        <f>B539*E539*(1-20%)</f>
        <v>0</v>
      </c>
    </row>
    <row r="540" spans="1:10" s="3" customFormat="1" ht="25.05" customHeight="1">
      <c r="A540" s="498"/>
      <c r="B540" s="499"/>
      <c r="C540" s="499"/>
      <c r="D540" s="499"/>
      <c r="E540" s="329" t="s">
        <v>552</v>
      </c>
      <c r="F540" s="260" t="s">
        <v>496</v>
      </c>
      <c r="G540" s="260" t="s">
        <v>5</v>
      </c>
      <c r="H540" s="260" t="s">
        <v>566</v>
      </c>
      <c r="I540" s="260" t="s">
        <v>7</v>
      </c>
      <c r="J540" s="260" t="s">
        <v>567</v>
      </c>
    </row>
    <row r="541" spans="1:10" s="3" customFormat="1" ht="45">
      <c r="A541" s="546" t="s">
        <v>914</v>
      </c>
      <c r="B541" s="547"/>
      <c r="C541" s="103"/>
      <c r="D541" s="103"/>
      <c r="E541" s="330">
        <f t="shared" ref="E541:J541" si="309">SUM(E536:E539)</f>
        <v>0</v>
      </c>
      <c r="F541" s="261">
        <f t="shared" si="309"/>
        <v>0</v>
      </c>
      <c r="G541" s="261">
        <f t="shared" si="309"/>
        <v>0</v>
      </c>
      <c r="H541" s="261">
        <f t="shared" si="309"/>
        <v>0</v>
      </c>
      <c r="I541" s="261">
        <f t="shared" si="309"/>
        <v>0</v>
      </c>
      <c r="J541" s="261">
        <f t="shared" si="309"/>
        <v>0</v>
      </c>
    </row>
    <row r="542" spans="1:10" s="3" customFormat="1" ht="31.95" customHeight="1">
      <c r="A542" s="531" t="s">
        <v>38</v>
      </c>
      <c r="B542" s="531"/>
      <c r="C542" s="531"/>
      <c r="D542" s="531"/>
      <c r="E542" s="531"/>
      <c r="F542" s="531"/>
      <c r="G542" s="531"/>
      <c r="H542" s="531"/>
      <c r="I542" s="531"/>
      <c r="J542" s="532"/>
    </row>
    <row r="543" spans="1:10" s="3" customFormat="1" ht="25.05" customHeight="1">
      <c r="A543" s="298" t="s">
        <v>55</v>
      </c>
      <c r="B543" s="262" t="s">
        <v>496</v>
      </c>
      <c r="C543" s="75" t="s">
        <v>5</v>
      </c>
      <c r="D543" s="75" t="s">
        <v>6</v>
      </c>
      <c r="E543" s="329" t="s">
        <v>552</v>
      </c>
      <c r="F543" s="260" t="s">
        <v>496</v>
      </c>
      <c r="G543" s="270" t="s">
        <v>5</v>
      </c>
      <c r="H543" s="270" t="s">
        <v>566</v>
      </c>
      <c r="I543" s="260" t="s">
        <v>7</v>
      </c>
      <c r="J543" s="260" t="s">
        <v>568</v>
      </c>
    </row>
    <row r="544" spans="1:10" s="3" customFormat="1" ht="25.05" customHeight="1">
      <c r="A544" s="186" t="s">
        <v>56</v>
      </c>
      <c r="B544" s="230">
        <v>990</v>
      </c>
      <c r="C544" s="81">
        <f>B544*(1-5%)</f>
        <v>940.5</v>
      </c>
      <c r="D544" s="81">
        <f t="shared" ref="D544" si="310">B544*(1-10%)</f>
        <v>891</v>
      </c>
      <c r="E544" s="326"/>
      <c r="F544" s="258">
        <f>E544*B544</f>
        <v>0</v>
      </c>
      <c r="G544" s="258">
        <f>B544*E544*(1-5%)</f>
        <v>0</v>
      </c>
      <c r="H544" s="258">
        <f>B544*E544*(1-10%)</f>
        <v>0</v>
      </c>
      <c r="I544" s="258">
        <f>B544*E544*(1-15%)</f>
        <v>0</v>
      </c>
      <c r="J544" s="272">
        <f>B544*E544*(1-20%)</f>
        <v>0</v>
      </c>
    </row>
    <row r="545" spans="1:28" s="3" customFormat="1" ht="25.05" customHeight="1">
      <c r="A545" s="298" t="s">
        <v>48</v>
      </c>
      <c r="B545" s="262" t="s">
        <v>496</v>
      </c>
      <c r="C545" s="75" t="s">
        <v>5</v>
      </c>
      <c r="D545" s="75" t="s">
        <v>6</v>
      </c>
      <c r="E545" s="329" t="s">
        <v>552</v>
      </c>
      <c r="F545" s="260" t="s">
        <v>496</v>
      </c>
      <c r="G545" s="270" t="s">
        <v>5</v>
      </c>
      <c r="H545" s="270" t="s">
        <v>566</v>
      </c>
      <c r="I545" s="260" t="s">
        <v>7</v>
      </c>
      <c r="J545" s="260" t="s">
        <v>568</v>
      </c>
    </row>
    <row r="546" spans="1:28" s="3" customFormat="1" ht="25.05" customHeight="1">
      <c r="A546" s="186" t="s">
        <v>50</v>
      </c>
      <c r="B546" s="230">
        <v>790</v>
      </c>
      <c r="C546" s="81">
        <f t="shared" ref="C546:C547" si="311">B546*(1-5%)</f>
        <v>750.5</v>
      </c>
      <c r="D546" s="81">
        <f t="shared" ref="D546:D547" si="312">B546*(1-10%)</f>
        <v>711</v>
      </c>
      <c r="E546" s="326"/>
      <c r="F546" s="258">
        <f>E546*B546</f>
        <v>0</v>
      </c>
      <c r="G546" s="258">
        <f>B546*E546*(1-5%)</f>
        <v>0</v>
      </c>
      <c r="H546" s="258">
        <f>B546*E546*(1-10%)</f>
        <v>0</v>
      </c>
      <c r="I546" s="258">
        <f>B546*E546*(1-15%)</f>
        <v>0</v>
      </c>
      <c r="J546" s="272">
        <f>B546*E546*(1-20%)</f>
        <v>0</v>
      </c>
    </row>
    <row r="547" spans="1:28" s="3" customFormat="1" ht="25.05" customHeight="1">
      <c r="A547" s="186" t="s">
        <v>49</v>
      </c>
      <c r="B547" s="230">
        <v>1000</v>
      </c>
      <c r="C547" s="81">
        <f t="shared" si="311"/>
        <v>950</v>
      </c>
      <c r="D547" s="81">
        <f t="shared" si="312"/>
        <v>900</v>
      </c>
      <c r="E547" s="326"/>
      <c r="F547" s="258">
        <f>E547*B547</f>
        <v>0</v>
      </c>
      <c r="G547" s="258">
        <f>B547*E547*(1-5%)</f>
        <v>0</v>
      </c>
      <c r="H547" s="258">
        <f>B547*E547*(1-10%)</f>
        <v>0</v>
      </c>
      <c r="I547" s="258">
        <f>B547*E547*(1-15%)</f>
        <v>0</v>
      </c>
      <c r="J547" s="272">
        <f>B547*E547*(1-20%)</f>
        <v>0</v>
      </c>
    </row>
    <row r="548" spans="1:28" s="3" customFormat="1" ht="25.05" customHeight="1">
      <c r="A548" s="298" t="s">
        <v>940</v>
      </c>
      <c r="B548" s="262" t="s">
        <v>496</v>
      </c>
      <c r="C548" s="75" t="s">
        <v>5</v>
      </c>
      <c r="D548" s="75" t="s">
        <v>6</v>
      </c>
      <c r="E548" s="329" t="s">
        <v>552</v>
      </c>
      <c r="F548" s="260" t="s">
        <v>496</v>
      </c>
      <c r="G548" s="270" t="s">
        <v>5</v>
      </c>
      <c r="H548" s="270" t="s">
        <v>566</v>
      </c>
      <c r="I548" s="260" t="s">
        <v>7</v>
      </c>
      <c r="J548" s="260" t="s">
        <v>568</v>
      </c>
    </row>
    <row r="549" spans="1:28" s="9" customFormat="1" ht="25.05" customHeight="1">
      <c r="A549" s="504" t="s">
        <v>941</v>
      </c>
      <c r="B549" s="345">
        <v>1000</v>
      </c>
      <c r="C549" s="136">
        <f>B549*(1-5%)</f>
        <v>950</v>
      </c>
      <c r="D549" s="136">
        <f t="shared" ref="D549:D551" si="313">B549*(1-10%)</f>
        <v>900</v>
      </c>
      <c r="E549" s="327"/>
      <c r="F549" s="259">
        <f t="shared" ref="F549:F551" si="314">E549*B549</f>
        <v>0</v>
      </c>
      <c r="G549" s="259">
        <f t="shared" ref="G549:G551" si="315">B549*E549*(1-5%)</f>
        <v>0</v>
      </c>
      <c r="H549" s="259">
        <f t="shared" ref="H549:H551" si="316">B549*E549*(1-10%)</f>
        <v>0</v>
      </c>
      <c r="I549" s="259">
        <f t="shared" ref="I549:I551" si="317">B549*E549*(1-15%)</f>
        <v>0</v>
      </c>
      <c r="J549" s="273">
        <f t="shared" ref="J549:J551" si="318">B549*E549*(1-20%)</f>
        <v>0</v>
      </c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s="9" customFormat="1" ht="25.05" customHeight="1">
      <c r="A550" s="504" t="s">
        <v>942</v>
      </c>
      <c r="B550" s="232">
        <v>3800</v>
      </c>
      <c r="C550" s="136">
        <f t="shared" ref="C550:C551" si="319">B550*(1-5%)</f>
        <v>3610</v>
      </c>
      <c r="D550" s="136">
        <f t="shared" si="313"/>
        <v>3420</v>
      </c>
      <c r="E550" s="327"/>
      <c r="F550" s="259">
        <f t="shared" si="314"/>
        <v>0</v>
      </c>
      <c r="G550" s="259">
        <f t="shared" si="315"/>
        <v>0</v>
      </c>
      <c r="H550" s="259">
        <f t="shared" si="316"/>
        <v>0</v>
      </c>
      <c r="I550" s="259">
        <f t="shared" si="317"/>
        <v>0</v>
      </c>
      <c r="J550" s="273">
        <f t="shared" si="318"/>
        <v>0</v>
      </c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s="3" customFormat="1" ht="25.05" customHeight="1">
      <c r="A551" s="504" t="s">
        <v>943</v>
      </c>
      <c r="B551" s="232">
        <v>7000</v>
      </c>
      <c r="C551" s="136">
        <f t="shared" si="319"/>
        <v>6650</v>
      </c>
      <c r="D551" s="136">
        <f t="shared" si="313"/>
        <v>6300</v>
      </c>
      <c r="E551" s="327"/>
      <c r="F551" s="259">
        <f t="shared" si="314"/>
        <v>0</v>
      </c>
      <c r="G551" s="259">
        <f t="shared" si="315"/>
        <v>0</v>
      </c>
      <c r="H551" s="259">
        <f t="shared" si="316"/>
        <v>0</v>
      </c>
      <c r="I551" s="259">
        <f t="shared" si="317"/>
        <v>0</v>
      </c>
      <c r="J551" s="273">
        <f t="shared" si="318"/>
        <v>0</v>
      </c>
    </row>
    <row r="552" spans="1:28" s="3" customFormat="1" ht="25.05" customHeight="1">
      <c r="A552" s="298" t="s">
        <v>39</v>
      </c>
      <c r="B552" s="262" t="s">
        <v>496</v>
      </c>
      <c r="C552" s="75" t="s">
        <v>5</v>
      </c>
      <c r="D552" s="75" t="s">
        <v>6</v>
      </c>
      <c r="E552" s="329" t="s">
        <v>552</v>
      </c>
      <c r="F552" s="260" t="s">
        <v>496</v>
      </c>
      <c r="G552" s="270" t="s">
        <v>5</v>
      </c>
      <c r="H552" s="270" t="s">
        <v>566</v>
      </c>
      <c r="I552" s="260" t="s">
        <v>7</v>
      </c>
      <c r="J552" s="260" t="s">
        <v>568</v>
      </c>
    </row>
    <row r="553" spans="1:28" s="9" customFormat="1" ht="25.05" customHeight="1">
      <c r="A553" s="193" t="s">
        <v>19</v>
      </c>
      <c r="B553" s="345">
        <v>1600</v>
      </c>
      <c r="C553" s="136">
        <f>B553*(1-5%)</f>
        <v>1520</v>
      </c>
      <c r="D553" s="136">
        <f t="shared" ref="D553:D561" si="320">B553*(1-10%)</f>
        <v>1440</v>
      </c>
      <c r="E553" s="327"/>
      <c r="F553" s="259">
        <f t="shared" ref="F553:F561" si="321">E553*B553</f>
        <v>0</v>
      </c>
      <c r="G553" s="259">
        <f t="shared" ref="G553:G561" si="322">B553*E553*(1-5%)</f>
        <v>0</v>
      </c>
      <c r="H553" s="259">
        <f t="shared" ref="H553:H561" si="323">B553*E553*(1-10%)</f>
        <v>0</v>
      </c>
      <c r="I553" s="259">
        <f t="shared" ref="I553:I561" si="324">B553*E553*(1-15%)</f>
        <v>0</v>
      </c>
      <c r="J553" s="273">
        <f t="shared" ref="J553:J561" si="325">B553*E553*(1-20%)</f>
        <v>0</v>
      </c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s="9" customFormat="1" ht="25.05" customHeight="1">
      <c r="A554" s="496" t="s">
        <v>940</v>
      </c>
      <c r="B554" s="232">
        <v>5500</v>
      </c>
      <c r="C554" s="136">
        <f t="shared" ref="C554:C560" si="326">B554*(1-5%)</f>
        <v>5225</v>
      </c>
      <c r="D554" s="136">
        <f t="shared" si="320"/>
        <v>4950</v>
      </c>
      <c r="E554" s="327"/>
      <c r="F554" s="259">
        <f t="shared" si="321"/>
        <v>0</v>
      </c>
      <c r="G554" s="259">
        <f t="shared" si="322"/>
        <v>0</v>
      </c>
      <c r="H554" s="259">
        <f t="shared" si="323"/>
        <v>0</v>
      </c>
      <c r="I554" s="259">
        <f t="shared" si="324"/>
        <v>0</v>
      </c>
      <c r="J554" s="273">
        <f t="shared" si="325"/>
        <v>0</v>
      </c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s="3" customFormat="1" ht="25.05" customHeight="1">
      <c r="A555" s="193" t="s">
        <v>26</v>
      </c>
      <c r="B555" s="232">
        <v>800</v>
      </c>
      <c r="C555" s="136">
        <f t="shared" si="326"/>
        <v>760</v>
      </c>
      <c r="D555" s="136">
        <f t="shared" si="320"/>
        <v>720</v>
      </c>
      <c r="E555" s="327"/>
      <c r="F555" s="259">
        <f t="shared" si="321"/>
        <v>0</v>
      </c>
      <c r="G555" s="259">
        <f t="shared" si="322"/>
        <v>0</v>
      </c>
      <c r="H555" s="259">
        <f t="shared" si="323"/>
        <v>0</v>
      </c>
      <c r="I555" s="259">
        <f t="shared" si="324"/>
        <v>0</v>
      </c>
      <c r="J555" s="273">
        <f t="shared" si="325"/>
        <v>0</v>
      </c>
    </row>
    <row r="556" spans="1:28" s="1" customFormat="1" ht="25.05" customHeight="1">
      <c r="A556" s="193" t="s">
        <v>21</v>
      </c>
      <c r="B556" s="232">
        <v>3800</v>
      </c>
      <c r="C556" s="136">
        <f t="shared" si="326"/>
        <v>3610</v>
      </c>
      <c r="D556" s="136">
        <f t="shared" si="320"/>
        <v>3420</v>
      </c>
      <c r="E556" s="327"/>
      <c r="F556" s="259">
        <f t="shared" si="321"/>
        <v>0</v>
      </c>
      <c r="G556" s="259">
        <f t="shared" si="322"/>
        <v>0</v>
      </c>
      <c r="H556" s="259">
        <f t="shared" si="323"/>
        <v>0</v>
      </c>
      <c r="I556" s="259">
        <f t="shared" si="324"/>
        <v>0</v>
      </c>
      <c r="J556" s="273">
        <f t="shared" si="325"/>
        <v>0</v>
      </c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25.05" customHeight="1">
      <c r="A557" s="193" t="s">
        <v>22</v>
      </c>
      <c r="B557" s="232">
        <v>1200</v>
      </c>
      <c r="C557" s="136">
        <f t="shared" si="326"/>
        <v>1140</v>
      </c>
      <c r="D557" s="136">
        <f t="shared" si="320"/>
        <v>1080</v>
      </c>
      <c r="E557" s="327"/>
      <c r="F557" s="259">
        <f t="shared" si="321"/>
        <v>0</v>
      </c>
      <c r="G557" s="259">
        <f t="shared" si="322"/>
        <v>0</v>
      </c>
      <c r="H557" s="259">
        <f t="shared" si="323"/>
        <v>0</v>
      </c>
      <c r="I557" s="259">
        <f t="shared" si="324"/>
        <v>0</v>
      </c>
      <c r="J557" s="273">
        <f t="shared" si="325"/>
        <v>0</v>
      </c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25.05" customHeight="1">
      <c r="A558" s="193" t="s">
        <v>24</v>
      </c>
      <c r="B558" s="232">
        <v>1000</v>
      </c>
      <c r="C558" s="136">
        <f t="shared" si="326"/>
        <v>950</v>
      </c>
      <c r="D558" s="136">
        <f t="shared" si="320"/>
        <v>900</v>
      </c>
      <c r="E558" s="327"/>
      <c r="F558" s="259">
        <f t="shared" si="321"/>
        <v>0</v>
      </c>
      <c r="G558" s="259">
        <f t="shared" si="322"/>
        <v>0</v>
      </c>
      <c r="H558" s="259">
        <f t="shared" si="323"/>
        <v>0</v>
      </c>
      <c r="I558" s="259">
        <f t="shared" si="324"/>
        <v>0</v>
      </c>
      <c r="J558" s="273">
        <f t="shared" si="325"/>
        <v>0</v>
      </c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25.05" customHeight="1">
      <c r="A559" s="193" t="s">
        <v>27</v>
      </c>
      <c r="B559" s="232">
        <v>1600</v>
      </c>
      <c r="C559" s="136">
        <f t="shared" si="326"/>
        <v>1520</v>
      </c>
      <c r="D559" s="136">
        <f t="shared" si="320"/>
        <v>1440</v>
      </c>
      <c r="E559" s="327"/>
      <c r="F559" s="259">
        <f t="shared" si="321"/>
        <v>0</v>
      </c>
      <c r="G559" s="259">
        <f t="shared" si="322"/>
        <v>0</v>
      </c>
      <c r="H559" s="259">
        <f t="shared" si="323"/>
        <v>0</v>
      </c>
      <c r="I559" s="259">
        <f t="shared" si="324"/>
        <v>0</v>
      </c>
      <c r="J559" s="273">
        <f t="shared" si="325"/>
        <v>0</v>
      </c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25.05" customHeight="1">
      <c r="A560" s="187" t="s">
        <v>23</v>
      </c>
      <c r="B560" s="220">
        <v>7000</v>
      </c>
      <c r="C560" s="77">
        <f t="shared" si="326"/>
        <v>6650</v>
      </c>
      <c r="D560" s="77">
        <f t="shared" si="320"/>
        <v>6300</v>
      </c>
      <c r="E560" s="326"/>
      <c r="F560" s="258">
        <f t="shared" si="321"/>
        <v>0</v>
      </c>
      <c r="G560" s="258">
        <f t="shared" si="322"/>
        <v>0</v>
      </c>
      <c r="H560" s="258">
        <f t="shared" si="323"/>
        <v>0</v>
      </c>
      <c r="I560" s="258">
        <f t="shared" si="324"/>
        <v>0</v>
      </c>
      <c r="J560" s="272">
        <f t="shared" si="325"/>
        <v>0</v>
      </c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25.05" customHeight="1">
      <c r="A561" s="187" t="s">
        <v>25</v>
      </c>
      <c r="B561" s="220">
        <v>2300</v>
      </c>
      <c r="C561" s="77">
        <f>B561*(1-5%)</f>
        <v>2185</v>
      </c>
      <c r="D561" s="77">
        <f t="shared" si="320"/>
        <v>2070</v>
      </c>
      <c r="E561" s="326"/>
      <c r="F561" s="258">
        <f t="shared" si="321"/>
        <v>0</v>
      </c>
      <c r="G561" s="258">
        <f t="shared" si="322"/>
        <v>0</v>
      </c>
      <c r="H561" s="258">
        <f t="shared" si="323"/>
        <v>0</v>
      </c>
      <c r="I561" s="258">
        <f t="shared" si="324"/>
        <v>0</v>
      </c>
      <c r="J561" s="272">
        <f t="shared" si="325"/>
        <v>0</v>
      </c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25.05" customHeight="1">
      <c r="A562" s="498"/>
      <c r="B562" s="499"/>
      <c r="C562" s="499"/>
      <c r="D562" s="499"/>
      <c r="E562" s="329" t="s">
        <v>552</v>
      </c>
      <c r="F562" s="260" t="s">
        <v>496</v>
      </c>
      <c r="G562" s="260" t="s">
        <v>5</v>
      </c>
      <c r="H562" s="260" t="s">
        <v>566</v>
      </c>
      <c r="I562" s="260" t="s">
        <v>7</v>
      </c>
      <c r="J562" s="260" t="s">
        <v>567</v>
      </c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45">
      <c r="A563" s="546" t="s">
        <v>915</v>
      </c>
      <c r="B563" s="547"/>
      <c r="C563" s="103"/>
      <c r="D563" s="103"/>
      <c r="E563" s="330">
        <f>SUM(E553:E561,E549:E551,E546:E547,E544)</f>
        <v>0</v>
      </c>
      <c r="F563" s="261">
        <f>SUM(F553:F561,F546:F547,F544)</f>
        <v>0</v>
      </c>
      <c r="G563" s="261">
        <f>SUM(G553:G561,G546:G547,G544)</f>
        <v>0</v>
      </c>
      <c r="H563" s="261">
        <f>SUM(H553:H561,H546:H547,H544)</f>
        <v>0</v>
      </c>
      <c r="I563" s="261">
        <f>SUM(I553:I561,I546:I547,I544)</f>
        <v>0</v>
      </c>
      <c r="J563" s="261">
        <f>SUM(J553:J561,J546:J547,J544)</f>
        <v>0</v>
      </c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31.95" customHeight="1">
      <c r="A564" s="525" t="s">
        <v>852</v>
      </c>
      <c r="B564" s="526"/>
      <c r="C564" s="526"/>
      <c r="D564" s="526"/>
      <c r="E564" s="526"/>
      <c r="F564" s="526"/>
      <c r="G564" s="526"/>
      <c r="H564" s="526"/>
      <c r="I564" s="526"/>
      <c r="J564" s="527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25.05" customHeight="1">
      <c r="A565" s="299" t="s">
        <v>852</v>
      </c>
      <c r="B565" s="262" t="s">
        <v>496</v>
      </c>
      <c r="C565" s="83" t="s">
        <v>5</v>
      </c>
      <c r="D565" s="83" t="s">
        <v>6</v>
      </c>
      <c r="E565" s="329" t="s">
        <v>552</v>
      </c>
      <c r="F565" s="260" t="s">
        <v>496</v>
      </c>
      <c r="G565" s="270" t="s">
        <v>5</v>
      </c>
      <c r="H565" s="270" t="s">
        <v>566</v>
      </c>
      <c r="I565" s="260" t="s">
        <v>7</v>
      </c>
      <c r="J565" s="260" t="s">
        <v>568</v>
      </c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25.05" customHeight="1">
      <c r="A566" s="467" t="s">
        <v>847</v>
      </c>
      <c r="B566" s="485">
        <v>5500</v>
      </c>
      <c r="C566" s="136">
        <f t="shared" ref="C566:C570" si="327">B566*(1-5%)</f>
        <v>5225</v>
      </c>
      <c r="D566" s="136">
        <f t="shared" ref="D566:D570" si="328">B566*(1-10%)</f>
        <v>4950</v>
      </c>
      <c r="E566" s="327"/>
      <c r="F566" s="259">
        <f t="shared" ref="F566:F570" si="329">E566*B566</f>
        <v>0</v>
      </c>
      <c r="G566" s="259">
        <f t="shared" ref="G566:G570" si="330">B566*E566*(1-5%)</f>
        <v>0</v>
      </c>
      <c r="H566" s="259">
        <f t="shared" ref="H566:H570" si="331">B566*E566*(1-10%)</f>
        <v>0</v>
      </c>
      <c r="I566" s="259">
        <f t="shared" ref="I566:I570" si="332">B566*E566*(1-15%)</f>
        <v>0</v>
      </c>
      <c r="J566" s="273">
        <f t="shared" ref="J566:J570" si="333">B566*E566*(1-20%)</f>
        <v>0</v>
      </c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25.05" customHeight="1">
      <c r="A567" s="467" t="s">
        <v>848</v>
      </c>
      <c r="B567" s="485">
        <v>3800</v>
      </c>
      <c r="C567" s="136">
        <f t="shared" si="327"/>
        <v>3610</v>
      </c>
      <c r="D567" s="136">
        <f t="shared" si="328"/>
        <v>3420</v>
      </c>
      <c r="E567" s="327"/>
      <c r="F567" s="259">
        <f t="shared" si="329"/>
        <v>0</v>
      </c>
      <c r="G567" s="259">
        <f t="shared" si="330"/>
        <v>0</v>
      </c>
      <c r="H567" s="259">
        <f t="shared" si="331"/>
        <v>0</v>
      </c>
      <c r="I567" s="259">
        <f t="shared" si="332"/>
        <v>0</v>
      </c>
      <c r="J567" s="273">
        <f t="shared" si="333"/>
        <v>0</v>
      </c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25.05" customHeight="1">
      <c r="A568" s="468" t="s">
        <v>849</v>
      </c>
      <c r="B568" s="485">
        <v>7000</v>
      </c>
      <c r="C568" s="136">
        <f t="shared" si="327"/>
        <v>6650</v>
      </c>
      <c r="D568" s="136">
        <f t="shared" si="328"/>
        <v>6300</v>
      </c>
      <c r="E568" s="327"/>
      <c r="F568" s="259">
        <f t="shared" si="329"/>
        <v>0</v>
      </c>
      <c r="G568" s="259">
        <f t="shared" si="330"/>
        <v>0</v>
      </c>
      <c r="H568" s="259">
        <f t="shared" si="331"/>
        <v>0</v>
      </c>
      <c r="I568" s="259">
        <f t="shared" si="332"/>
        <v>0</v>
      </c>
      <c r="J568" s="273">
        <f t="shared" si="333"/>
        <v>0</v>
      </c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25.05" customHeight="1">
      <c r="A569" s="467" t="s">
        <v>850</v>
      </c>
      <c r="B569" s="486">
        <v>800</v>
      </c>
      <c r="C569" s="95">
        <f t="shared" si="327"/>
        <v>760</v>
      </c>
      <c r="D569" s="95">
        <f t="shared" si="328"/>
        <v>720</v>
      </c>
      <c r="E569" s="333"/>
      <c r="F569" s="264">
        <f t="shared" si="329"/>
        <v>0</v>
      </c>
      <c r="G569" s="264">
        <f t="shared" si="330"/>
        <v>0</v>
      </c>
      <c r="H569" s="264">
        <f t="shared" si="331"/>
        <v>0</v>
      </c>
      <c r="I569" s="264">
        <f t="shared" si="332"/>
        <v>0</v>
      </c>
      <c r="J569" s="275">
        <f t="shared" si="333"/>
        <v>0</v>
      </c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25.05" customHeight="1">
      <c r="A570" s="467" t="s">
        <v>851</v>
      </c>
      <c r="B570" s="487">
        <v>1200</v>
      </c>
      <c r="C570" s="77">
        <f t="shared" si="327"/>
        <v>1140</v>
      </c>
      <c r="D570" s="77">
        <f t="shared" si="328"/>
        <v>1080</v>
      </c>
      <c r="E570" s="326"/>
      <c r="F570" s="258">
        <f t="shared" si="329"/>
        <v>0</v>
      </c>
      <c r="G570" s="258">
        <f t="shared" si="330"/>
        <v>0</v>
      </c>
      <c r="H570" s="258">
        <f t="shared" si="331"/>
        <v>0</v>
      </c>
      <c r="I570" s="258">
        <f t="shared" si="332"/>
        <v>0</v>
      </c>
      <c r="J570" s="272">
        <f t="shared" si="333"/>
        <v>0</v>
      </c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25.05" customHeight="1">
      <c r="A571" s="498"/>
      <c r="B571" s="499"/>
      <c r="C571" s="499"/>
      <c r="D571" s="499"/>
      <c r="E571" s="329" t="s">
        <v>552</v>
      </c>
      <c r="F571" s="260" t="s">
        <v>496</v>
      </c>
      <c r="G571" s="260" t="s">
        <v>5</v>
      </c>
      <c r="H571" s="260" t="s">
        <v>566</v>
      </c>
      <c r="I571" s="260" t="s">
        <v>7</v>
      </c>
      <c r="J571" s="260" t="s">
        <v>567</v>
      </c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45">
      <c r="A572" s="546" t="s">
        <v>916</v>
      </c>
      <c r="B572" s="547"/>
      <c r="C572" s="103"/>
      <c r="D572" s="103"/>
      <c r="E572" s="330">
        <f t="shared" ref="E572:J572" si="334">SUM(E566:E570)</f>
        <v>0</v>
      </c>
      <c r="F572" s="261">
        <f t="shared" si="334"/>
        <v>0</v>
      </c>
      <c r="G572" s="261">
        <f t="shared" si="334"/>
        <v>0</v>
      </c>
      <c r="H572" s="261">
        <f t="shared" si="334"/>
        <v>0</v>
      </c>
      <c r="I572" s="261">
        <f t="shared" si="334"/>
        <v>0</v>
      </c>
      <c r="J572" s="261">
        <f t="shared" si="334"/>
        <v>0</v>
      </c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40.049999999999997" customHeight="1">
      <c r="A573" s="533" t="s">
        <v>75</v>
      </c>
      <c r="B573" s="534"/>
      <c r="C573" s="534"/>
      <c r="D573" s="534"/>
      <c r="E573" s="534"/>
      <c r="F573" s="534"/>
      <c r="G573" s="534"/>
      <c r="H573" s="534"/>
      <c r="I573" s="534"/>
      <c r="J573" s="535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25.05" customHeight="1">
      <c r="A574" s="283"/>
      <c r="B574" s="262" t="s">
        <v>496</v>
      </c>
      <c r="C574" s="78" t="s">
        <v>5</v>
      </c>
      <c r="D574" s="78" t="s">
        <v>6</v>
      </c>
      <c r="E574" s="329" t="s">
        <v>552</v>
      </c>
      <c r="F574" s="260" t="s">
        <v>496</v>
      </c>
      <c r="G574" s="270" t="s">
        <v>5</v>
      </c>
      <c r="H574" s="270" t="s">
        <v>566</v>
      </c>
      <c r="I574" s="260" t="s">
        <v>7</v>
      </c>
      <c r="J574" s="260" t="s">
        <v>568</v>
      </c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25.05" customHeight="1">
      <c r="A575" s="180" t="s">
        <v>76</v>
      </c>
      <c r="B575" s="220">
        <v>3500</v>
      </c>
      <c r="C575" s="77">
        <f>B575*(1-5%)</f>
        <v>3325</v>
      </c>
      <c r="D575" s="77"/>
      <c r="E575" s="326"/>
      <c r="F575" s="258">
        <f>E575*B575</f>
        <v>0</v>
      </c>
      <c r="G575" s="258">
        <f>B575*E575*(1-5%)</f>
        <v>0</v>
      </c>
      <c r="H575" s="258">
        <f>B575*E575*(1-10%)</f>
        <v>0</v>
      </c>
      <c r="I575" s="258">
        <f>B575*E575*(1-15%)</f>
        <v>0</v>
      </c>
      <c r="J575" s="272">
        <f>B575*E575*(1-20%)</f>
        <v>0</v>
      </c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34.049999999999997" customHeight="1">
      <c r="A576" s="533" t="s">
        <v>87</v>
      </c>
      <c r="B576" s="534"/>
      <c r="C576" s="534"/>
      <c r="D576" s="534"/>
      <c r="E576" s="534"/>
      <c r="F576" s="534"/>
      <c r="G576" s="534"/>
      <c r="H576" s="534"/>
      <c r="I576" s="534"/>
      <c r="J576" s="535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25.05" customHeight="1">
      <c r="A577" s="283"/>
      <c r="B577" s="262" t="s">
        <v>496</v>
      </c>
      <c r="C577" s="78" t="s">
        <v>5</v>
      </c>
      <c r="D577" s="78" t="s">
        <v>6</v>
      </c>
      <c r="E577" s="329" t="s">
        <v>552</v>
      </c>
      <c r="F577" s="260" t="s">
        <v>496</v>
      </c>
      <c r="G577" s="270" t="s">
        <v>5</v>
      </c>
      <c r="H577" s="270" t="s">
        <v>566</v>
      </c>
      <c r="I577" s="260" t="s">
        <v>7</v>
      </c>
      <c r="J577" s="260" t="s">
        <v>568</v>
      </c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25.05" customHeight="1">
      <c r="A578" s="209" t="s">
        <v>79</v>
      </c>
      <c r="B578" s="220">
        <v>950</v>
      </c>
      <c r="C578" s="77">
        <f t="shared" ref="C578:C591" si="335">B578*(1-5%)</f>
        <v>902.5</v>
      </c>
      <c r="D578" s="77"/>
      <c r="E578" s="326"/>
      <c r="F578" s="258">
        <f t="shared" ref="F578:F591" si="336">E578*B578</f>
        <v>0</v>
      </c>
      <c r="G578" s="258">
        <f t="shared" ref="G578:G591" si="337">B578*E578*(1-5%)</f>
        <v>0</v>
      </c>
      <c r="H578" s="258">
        <f t="shared" ref="H578:H591" si="338">B578*E578*(1-10%)</f>
        <v>0</v>
      </c>
      <c r="I578" s="258">
        <f t="shared" ref="I578:I591" si="339">B578*E578*(1-15%)</f>
        <v>0</v>
      </c>
      <c r="J578" s="272">
        <f t="shared" ref="J578:J591" si="340">B578*E578*(1-20%)</f>
        <v>0</v>
      </c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25.05" customHeight="1">
      <c r="A579" s="209" t="s">
        <v>80</v>
      </c>
      <c r="B579" s="220">
        <v>950</v>
      </c>
      <c r="C579" s="77">
        <f t="shared" si="335"/>
        <v>902.5</v>
      </c>
      <c r="D579" s="77"/>
      <c r="E579" s="326"/>
      <c r="F579" s="258">
        <f t="shared" si="336"/>
        <v>0</v>
      </c>
      <c r="G579" s="258">
        <f t="shared" si="337"/>
        <v>0</v>
      </c>
      <c r="H579" s="258">
        <f t="shared" si="338"/>
        <v>0</v>
      </c>
      <c r="I579" s="258">
        <f t="shared" si="339"/>
        <v>0</v>
      </c>
      <c r="J579" s="272">
        <f t="shared" si="340"/>
        <v>0</v>
      </c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25.05" customHeight="1">
      <c r="A580" s="209" t="s">
        <v>81</v>
      </c>
      <c r="B580" s="220">
        <v>950</v>
      </c>
      <c r="C580" s="77">
        <f t="shared" si="335"/>
        <v>902.5</v>
      </c>
      <c r="D580" s="77"/>
      <c r="E580" s="326"/>
      <c r="F580" s="258">
        <f t="shared" si="336"/>
        <v>0</v>
      </c>
      <c r="G580" s="258">
        <f t="shared" si="337"/>
        <v>0</v>
      </c>
      <c r="H580" s="258">
        <f t="shared" si="338"/>
        <v>0</v>
      </c>
      <c r="I580" s="258">
        <f t="shared" si="339"/>
        <v>0</v>
      </c>
      <c r="J580" s="272">
        <f t="shared" si="340"/>
        <v>0</v>
      </c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25.05" customHeight="1">
      <c r="A581" s="209" t="s">
        <v>82</v>
      </c>
      <c r="B581" s="220">
        <v>950</v>
      </c>
      <c r="C581" s="77">
        <f t="shared" si="335"/>
        <v>902.5</v>
      </c>
      <c r="D581" s="77"/>
      <c r="E581" s="326"/>
      <c r="F581" s="258">
        <f t="shared" si="336"/>
        <v>0</v>
      </c>
      <c r="G581" s="258">
        <f t="shared" si="337"/>
        <v>0</v>
      </c>
      <c r="H581" s="258">
        <f t="shared" si="338"/>
        <v>0</v>
      </c>
      <c r="I581" s="258">
        <f t="shared" si="339"/>
        <v>0</v>
      </c>
      <c r="J581" s="272">
        <f t="shared" si="340"/>
        <v>0</v>
      </c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25.05" customHeight="1">
      <c r="A582" s="209" t="s">
        <v>83</v>
      </c>
      <c r="B582" s="220">
        <v>950</v>
      </c>
      <c r="C582" s="77">
        <f t="shared" si="335"/>
        <v>902.5</v>
      </c>
      <c r="D582" s="77"/>
      <c r="E582" s="326"/>
      <c r="F582" s="258">
        <f t="shared" si="336"/>
        <v>0</v>
      </c>
      <c r="G582" s="258">
        <f t="shared" si="337"/>
        <v>0</v>
      </c>
      <c r="H582" s="258">
        <f t="shared" si="338"/>
        <v>0</v>
      </c>
      <c r="I582" s="258">
        <f t="shared" si="339"/>
        <v>0</v>
      </c>
      <c r="J582" s="272">
        <f t="shared" si="340"/>
        <v>0</v>
      </c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25.05" customHeight="1">
      <c r="A583" s="209" t="s">
        <v>84</v>
      </c>
      <c r="B583" s="220">
        <v>950</v>
      </c>
      <c r="C583" s="77">
        <f t="shared" si="335"/>
        <v>902.5</v>
      </c>
      <c r="D583" s="77"/>
      <c r="E583" s="326"/>
      <c r="F583" s="258">
        <f t="shared" si="336"/>
        <v>0</v>
      </c>
      <c r="G583" s="258">
        <f t="shared" si="337"/>
        <v>0</v>
      </c>
      <c r="H583" s="258">
        <f t="shared" si="338"/>
        <v>0</v>
      </c>
      <c r="I583" s="258">
        <f t="shared" si="339"/>
        <v>0</v>
      </c>
      <c r="J583" s="272">
        <f t="shared" si="340"/>
        <v>0</v>
      </c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25.05" customHeight="1">
      <c r="A584" s="209" t="s">
        <v>85</v>
      </c>
      <c r="B584" s="220">
        <v>950</v>
      </c>
      <c r="C584" s="77">
        <f t="shared" si="335"/>
        <v>902.5</v>
      </c>
      <c r="D584" s="77"/>
      <c r="E584" s="326"/>
      <c r="F584" s="258">
        <f t="shared" si="336"/>
        <v>0</v>
      </c>
      <c r="G584" s="258">
        <f t="shared" si="337"/>
        <v>0</v>
      </c>
      <c r="H584" s="258">
        <f t="shared" si="338"/>
        <v>0</v>
      </c>
      <c r="I584" s="258">
        <f t="shared" si="339"/>
        <v>0</v>
      </c>
      <c r="J584" s="272">
        <f t="shared" si="340"/>
        <v>0</v>
      </c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25.05" customHeight="1">
      <c r="A585" s="209" t="s">
        <v>86</v>
      </c>
      <c r="B585" s="220">
        <v>950</v>
      </c>
      <c r="C585" s="77">
        <f t="shared" si="335"/>
        <v>902.5</v>
      </c>
      <c r="D585" s="77"/>
      <c r="E585" s="326"/>
      <c r="F585" s="258">
        <f t="shared" si="336"/>
        <v>0</v>
      </c>
      <c r="G585" s="258">
        <f t="shared" si="337"/>
        <v>0</v>
      </c>
      <c r="H585" s="258">
        <f t="shared" si="338"/>
        <v>0</v>
      </c>
      <c r="I585" s="258">
        <f t="shared" si="339"/>
        <v>0</v>
      </c>
      <c r="J585" s="272">
        <f t="shared" si="340"/>
        <v>0</v>
      </c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s="3" customFormat="1" ht="25.05" customHeight="1">
      <c r="A586" s="209" t="s">
        <v>140</v>
      </c>
      <c r="B586" s="220">
        <v>950</v>
      </c>
      <c r="C586" s="77">
        <f t="shared" si="335"/>
        <v>902.5</v>
      </c>
      <c r="D586" s="77"/>
      <c r="E586" s="326"/>
      <c r="F586" s="258">
        <f t="shared" si="336"/>
        <v>0</v>
      </c>
      <c r="G586" s="258">
        <f t="shared" si="337"/>
        <v>0</v>
      </c>
      <c r="H586" s="258">
        <f t="shared" si="338"/>
        <v>0</v>
      </c>
      <c r="I586" s="258">
        <f t="shared" si="339"/>
        <v>0</v>
      </c>
      <c r="J586" s="272">
        <f t="shared" si="340"/>
        <v>0</v>
      </c>
    </row>
    <row r="587" spans="1:28" ht="25.05" customHeight="1">
      <c r="A587" s="209" t="s">
        <v>141</v>
      </c>
      <c r="B587" s="220">
        <v>950</v>
      </c>
      <c r="C587" s="77">
        <f t="shared" si="335"/>
        <v>902.5</v>
      </c>
      <c r="D587" s="77"/>
      <c r="E587" s="326"/>
      <c r="F587" s="258">
        <f t="shared" si="336"/>
        <v>0</v>
      </c>
      <c r="G587" s="258">
        <f t="shared" si="337"/>
        <v>0</v>
      </c>
      <c r="H587" s="258">
        <f t="shared" si="338"/>
        <v>0</v>
      </c>
      <c r="I587" s="258">
        <f t="shared" si="339"/>
        <v>0</v>
      </c>
      <c r="J587" s="272">
        <f t="shared" si="340"/>
        <v>0</v>
      </c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s="3" customFormat="1" ht="25.05" customHeight="1">
      <c r="A588" s="209" t="s">
        <v>142</v>
      </c>
      <c r="B588" s="220">
        <v>950</v>
      </c>
      <c r="C588" s="77">
        <f t="shared" si="335"/>
        <v>902.5</v>
      </c>
      <c r="D588" s="77"/>
      <c r="E588" s="326"/>
      <c r="F588" s="258">
        <f t="shared" si="336"/>
        <v>0</v>
      </c>
      <c r="G588" s="258">
        <f t="shared" si="337"/>
        <v>0</v>
      </c>
      <c r="H588" s="258">
        <f t="shared" si="338"/>
        <v>0</v>
      </c>
      <c r="I588" s="258">
        <f t="shared" si="339"/>
        <v>0</v>
      </c>
      <c r="J588" s="272">
        <f t="shared" si="340"/>
        <v>0</v>
      </c>
    </row>
    <row r="589" spans="1:28" s="9" customFormat="1" ht="25.05" customHeight="1">
      <c r="A589" s="209" t="s">
        <v>143</v>
      </c>
      <c r="B589" s="220">
        <v>950</v>
      </c>
      <c r="C589" s="77">
        <f t="shared" si="335"/>
        <v>902.5</v>
      </c>
      <c r="D589" s="77"/>
      <c r="E589" s="326"/>
      <c r="F589" s="258">
        <f t="shared" si="336"/>
        <v>0</v>
      </c>
      <c r="G589" s="258">
        <f t="shared" si="337"/>
        <v>0</v>
      </c>
      <c r="H589" s="258">
        <f t="shared" si="338"/>
        <v>0</v>
      </c>
      <c r="I589" s="258">
        <f t="shared" si="339"/>
        <v>0</v>
      </c>
      <c r="J589" s="272">
        <f t="shared" si="340"/>
        <v>0</v>
      </c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s="9" customFormat="1" ht="25.05" customHeight="1">
      <c r="A590" s="180" t="s">
        <v>144</v>
      </c>
      <c r="B590" s="220">
        <v>950</v>
      </c>
      <c r="C590" s="77">
        <f t="shared" si="335"/>
        <v>902.5</v>
      </c>
      <c r="D590" s="77"/>
      <c r="E590" s="326"/>
      <c r="F590" s="258">
        <f t="shared" si="336"/>
        <v>0</v>
      </c>
      <c r="G590" s="258">
        <f t="shared" si="337"/>
        <v>0</v>
      </c>
      <c r="H590" s="258">
        <f t="shared" si="338"/>
        <v>0</v>
      </c>
      <c r="I590" s="258">
        <f t="shared" si="339"/>
        <v>0</v>
      </c>
      <c r="J590" s="272">
        <f t="shared" si="340"/>
        <v>0</v>
      </c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s="9" customFormat="1" ht="25.05" customHeight="1">
      <c r="A591" s="180" t="s">
        <v>145</v>
      </c>
      <c r="B591" s="220">
        <v>950</v>
      </c>
      <c r="C591" s="77">
        <f t="shared" si="335"/>
        <v>902.5</v>
      </c>
      <c r="D591" s="77"/>
      <c r="E591" s="326"/>
      <c r="F591" s="258">
        <f t="shared" si="336"/>
        <v>0</v>
      </c>
      <c r="G591" s="258">
        <f t="shared" si="337"/>
        <v>0</v>
      </c>
      <c r="H591" s="258">
        <f t="shared" si="338"/>
        <v>0</v>
      </c>
      <c r="I591" s="258">
        <f t="shared" si="339"/>
        <v>0</v>
      </c>
      <c r="J591" s="272">
        <f t="shared" si="340"/>
        <v>0</v>
      </c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s="9" customFormat="1" ht="25.05" customHeight="1">
      <c r="A592" s="498"/>
      <c r="B592" s="499"/>
      <c r="C592" s="499"/>
      <c r="D592" s="499"/>
      <c r="E592" s="329" t="s">
        <v>552</v>
      </c>
      <c r="F592" s="260" t="s">
        <v>496</v>
      </c>
      <c r="G592" s="260" t="s">
        <v>5</v>
      </c>
      <c r="H592" s="260" t="s">
        <v>566</v>
      </c>
      <c r="I592" s="260" t="s">
        <v>7</v>
      </c>
      <c r="J592" s="260" t="s">
        <v>567</v>
      </c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s="9" customFormat="1" ht="45">
      <c r="A593" s="546" t="s">
        <v>917</v>
      </c>
      <c r="B593" s="547"/>
      <c r="C593" s="103"/>
      <c r="D593" s="103"/>
      <c r="E593" s="330">
        <f>SUM(E578:E591,E575)</f>
        <v>0</v>
      </c>
      <c r="F593" s="261">
        <f>SUM(F578:F591)</f>
        <v>0</v>
      </c>
      <c r="G593" s="261">
        <f>SUM(G578:G591)</f>
        <v>0</v>
      </c>
      <c r="H593" s="261">
        <f>SUM(H578:H591)</f>
        <v>0</v>
      </c>
      <c r="I593" s="261">
        <f>SUM(I578:I591)</f>
        <v>0</v>
      </c>
      <c r="J593" s="261">
        <f>SUM(J578:J591)</f>
        <v>0</v>
      </c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s="5" customFormat="1" ht="37.950000000000003" customHeight="1">
      <c r="A594" s="525" t="s">
        <v>30</v>
      </c>
      <c r="B594" s="526"/>
      <c r="C594" s="526"/>
      <c r="D594" s="526"/>
      <c r="E594" s="526"/>
      <c r="F594" s="526"/>
      <c r="G594" s="526"/>
      <c r="H594" s="526"/>
      <c r="I594" s="526"/>
      <c r="J594" s="527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s="5" customFormat="1" ht="25.05" customHeight="1">
      <c r="A595" s="306" t="s">
        <v>709</v>
      </c>
      <c r="B595" s="262" t="s">
        <v>496</v>
      </c>
      <c r="C595" s="75" t="s">
        <v>5</v>
      </c>
      <c r="D595" s="75" t="s">
        <v>6</v>
      </c>
      <c r="E595" s="329" t="s">
        <v>552</v>
      </c>
      <c r="F595" s="260" t="s">
        <v>496</v>
      </c>
      <c r="G595" s="270" t="s">
        <v>5</v>
      </c>
      <c r="H595" s="270" t="s">
        <v>566</v>
      </c>
      <c r="I595" s="260" t="s">
        <v>7</v>
      </c>
      <c r="J595" s="260" t="s">
        <v>568</v>
      </c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s="5" customFormat="1" ht="25.05" customHeight="1">
      <c r="A596" s="194" t="s">
        <v>585</v>
      </c>
      <c r="B596" s="220">
        <v>4000</v>
      </c>
      <c r="C596" s="77"/>
      <c r="D596" s="84"/>
      <c r="E596" s="326"/>
      <c r="F596" s="258">
        <f t="shared" ref="F596:F651" si="341">E596*B596</f>
        <v>0</v>
      </c>
      <c r="G596" s="258">
        <f t="shared" ref="G596:G651" si="342">B596*E596</f>
        <v>0</v>
      </c>
      <c r="H596" s="258">
        <f t="shared" ref="H596:H651" si="343">B596*E596</f>
        <v>0</v>
      </c>
      <c r="I596" s="258">
        <f t="shared" ref="I596:I651" si="344">B596*E596*(1-10%)</f>
        <v>0</v>
      </c>
      <c r="J596" s="272">
        <f t="shared" ref="J596:J651" si="345">B596*E596*(1-15%)</f>
        <v>0</v>
      </c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s="5" customFormat="1" ht="25.05" customHeight="1">
      <c r="A597" s="194" t="s">
        <v>584</v>
      </c>
      <c r="B597" s="232">
        <v>4000</v>
      </c>
      <c r="C597" s="136"/>
      <c r="D597" s="137"/>
      <c r="E597" s="327"/>
      <c r="F597" s="258">
        <f t="shared" si="341"/>
        <v>0</v>
      </c>
      <c r="G597" s="258">
        <f t="shared" si="342"/>
        <v>0</v>
      </c>
      <c r="H597" s="258">
        <f t="shared" si="343"/>
        <v>0</v>
      </c>
      <c r="I597" s="258">
        <f t="shared" si="344"/>
        <v>0</v>
      </c>
      <c r="J597" s="272">
        <f t="shared" si="345"/>
        <v>0</v>
      </c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s="5" customFormat="1" ht="25.05" customHeight="1">
      <c r="A598" s="194" t="s">
        <v>583</v>
      </c>
      <c r="B598" s="232">
        <v>4000</v>
      </c>
      <c r="C598" s="136"/>
      <c r="D598" s="137"/>
      <c r="E598" s="327"/>
      <c r="F598" s="258">
        <f t="shared" si="341"/>
        <v>0</v>
      </c>
      <c r="G598" s="258">
        <f t="shared" si="342"/>
        <v>0</v>
      </c>
      <c r="H598" s="258">
        <f t="shared" si="343"/>
        <v>0</v>
      </c>
      <c r="I598" s="258">
        <f t="shared" si="344"/>
        <v>0</v>
      </c>
      <c r="J598" s="272">
        <f t="shared" si="345"/>
        <v>0</v>
      </c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s="5" customFormat="1" ht="25.05" customHeight="1">
      <c r="A599" s="210" t="s">
        <v>750</v>
      </c>
      <c r="B599" s="232">
        <v>4000</v>
      </c>
      <c r="C599" s="136"/>
      <c r="D599" s="137"/>
      <c r="E599" s="327"/>
      <c r="F599" s="258">
        <f t="shared" si="341"/>
        <v>0</v>
      </c>
      <c r="G599" s="258">
        <f t="shared" si="342"/>
        <v>0</v>
      </c>
      <c r="H599" s="258">
        <f t="shared" si="343"/>
        <v>0</v>
      </c>
      <c r="I599" s="258">
        <f>B599*E599*(1-10%)</f>
        <v>0</v>
      </c>
      <c r="J599" s="272">
        <f t="shared" si="345"/>
        <v>0</v>
      </c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s="5" customFormat="1" ht="25.05" customHeight="1">
      <c r="A600" s="467" t="s">
        <v>864</v>
      </c>
      <c r="B600" s="232">
        <v>4000</v>
      </c>
      <c r="C600" s="136"/>
      <c r="D600" s="137"/>
      <c r="E600" s="327"/>
      <c r="F600" s="259">
        <f t="shared" si="341"/>
        <v>0</v>
      </c>
      <c r="G600" s="259">
        <f t="shared" si="342"/>
        <v>0</v>
      </c>
      <c r="H600" s="259">
        <f t="shared" si="343"/>
        <v>0</v>
      </c>
      <c r="I600" s="259">
        <f>B600*E600*(1-10%)</f>
        <v>0</v>
      </c>
      <c r="J600" s="273">
        <f t="shared" si="345"/>
        <v>0</v>
      </c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s="5" customFormat="1" ht="25.05" customHeight="1">
      <c r="A601" s="194" t="s">
        <v>586</v>
      </c>
      <c r="B601" s="220">
        <v>3500</v>
      </c>
      <c r="C601" s="77"/>
      <c r="D601" s="84"/>
      <c r="E601" s="326"/>
      <c r="F601" s="258">
        <f t="shared" si="341"/>
        <v>0</v>
      </c>
      <c r="G601" s="258">
        <f t="shared" si="342"/>
        <v>0</v>
      </c>
      <c r="H601" s="258">
        <f t="shared" si="343"/>
        <v>0</v>
      </c>
      <c r="I601" s="258">
        <f>B601*E601*(1-10%)</f>
        <v>0</v>
      </c>
      <c r="J601" s="272">
        <f t="shared" si="345"/>
        <v>0</v>
      </c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s="5" customFormat="1" ht="25.05" customHeight="1">
      <c r="A602" s="194" t="s">
        <v>587</v>
      </c>
      <c r="B602" s="238">
        <v>3500</v>
      </c>
      <c r="C602" s="138"/>
      <c r="D602" s="139"/>
      <c r="E602" s="334"/>
      <c r="F602" s="258">
        <f t="shared" si="341"/>
        <v>0</v>
      </c>
      <c r="G602" s="258">
        <f t="shared" si="342"/>
        <v>0</v>
      </c>
      <c r="H602" s="258">
        <f t="shared" si="343"/>
        <v>0</v>
      </c>
      <c r="I602" s="258">
        <f t="shared" si="344"/>
        <v>0</v>
      </c>
      <c r="J602" s="272">
        <f t="shared" si="345"/>
        <v>0</v>
      </c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s="5" customFormat="1" ht="25.05" customHeight="1">
      <c r="A603" s="300" t="s">
        <v>588</v>
      </c>
      <c r="B603" s="227">
        <v>3500</v>
      </c>
      <c r="C603" s="90"/>
      <c r="D603" s="301"/>
      <c r="E603" s="335"/>
      <c r="F603" s="302">
        <f t="shared" si="341"/>
        <v>0</v>
      </c>
      <c r="G603" s="302">
        <f t="shared" si="342"/>
        <v>0</v>
      </c>
      <c r="H603" s="302">
        <f t="shared" si="343"/>
        <v>0</v>
      </c>
      <c r="I603" s="302">
        <f t="shared" si="344"/>
        <v>0</v>
      </c>
      <c r="J603" s="303">
        <f t="shared" si="345"/>
        <v>0</v>
      </c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s="5" customFormat="1" ht="25.05" customHeight="1">
      <c r="A604" s="467" t="s">
        <v>865</v>
      </c>
      <c r="B604" s="227">
        <v>3500</v>
      </c>
      <c r="C604" s="90"/>
      <c r="D604" s="301"/>
      <c r="E604" s="428"/>
      <c r="F604" s="302">
        <f t="shared" si="341"/>
        <v>0</v>
      </c>
      <c r="G604" s="302">
        <f t="shared" si="342"/>
        <v>0</v>
      </c>
      <c r="H604" s="302">
        <f t="shared" si="343"/>
        <v>0</v>
      </c>
      <c r="I604" s="302">
        <f t="shared" si="344"/>
        <v>0</v>
      </c>
      <c r="J604" s="303">
        <f t="shared" si="345"/>
        <v>0</v>
      </c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s="5" customFormat="1" ht="25.05" customHeight="1">
      <c r="A605" s="307" t="s">
        <v>710</v>
      </c>
      <c r="B605" s="304"/>
      <c r="C605" s="291"/>
      <c r="D605" s="305"/>
      <c r="E605" s="331"/>
      <c r="F605" s="290"/>
      <c r="G605" s="290"/>
      <c r="H605" s="290"/>
      <c r="I605" s="290"/>
      <c r="J605" s="290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s="5" customFormat="1" ht="25.05" customHeight="1">
      <c r="A606" s="210" t="s">
        <v>749</v>
      </c>
      <c r="B606" s="232">
        <v>5500</v>
      </c>
      <c r="C606" s="136"/>
      <c r="D606" s="137"/>
      <c r="E606" s="327"/>
      <c r="F606" s="259">
        <f t="shared" si="341"/>
        <v>0</v>
      </c>
      <c r="G606" s="259">
        <f t="shared" si="342"/>
        <v>0</v>
      </c>
      <c r="H606" s="259">
        <f t="shared" si="343"/>
        <v>0</v>
      </c>
      <c r="I606" s="259">
        <f t="shared" si="344"/>
        <v>0</v>
      </c>
      <c r="J606" s="273">
        <f t="shared" si="345"/>
        <v>0</v>
      </c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s="5" customFormat="1" ht="25.05" customHeight="1">
      <c r="A607" s="210" t="s">
        <v>513</v>
      </c>
      <c r="B607" s="232">
        <v>5000</v>
      </c>
      <c r="C607" s="136"/>
      <c r="D607" s="137"/>
      <c r="E607" s="327"/>
      <c r="F607" s="259">
        <f t="shared" si="341"/>
        <v>0</v>
      </c>
      <c r="G607" s="259">
        <f t="shared" si="342"/>
        <v>0</v>
      </c>
      <c r="H607" s="259">
        <f t="shared" si="343"/>
        <v>0</v>
      </c>
      <c r="I607" s="259">
        <f t="shared" si="344"/>
        <v>0</v>
      </c>
      <c r="J607" s="273">
        <f t="shared" si="345"/>
        <v>0</v>
      </c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25.05" customHeight="1">
      <c r="A608" s="211" t="s">
        <v>694</v>
      </c>
      <c r="B608" s="239">
        <v>5000</v>
      </c>
      <c r="C608" s="95"/>
      <c r="D608" s="106"/>
      <c r="E608" s="471"/>
      <c r="F608" s="264">
        <f t="shared" si="341"/>
        <v>0</v>
      </c>
      <c r="G608" s="264">
        <f t="shared" si="342"/>
        <v>0</v>
      </c>
      <c r="H608" s="264">
        <f t="shared" si="343"/>
        <v>0</v>
      </c>
      <c r="I608" s="264">
        <f t="shared" si="344"/>
        <v>0</v>
      </c>
      <c r="J608" s="275">
        <f t="shared" si="345"/>
        <v>0</v>
      </c>
      <c r="K608" s="3"/>
      <c r="L608" s="3"/>
      <c r="M608" s="3"/>
      <c r="N608" s="3"/>
      <c r="O608" s="3"/>
      <c r="P608" s="56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25.05" customHeight="1">
      <c r="A609" s="191" t="s">
        <v>577</v>
      </c>
      <c r="B609" s="230">
        <v>5000</v>
      </c>
      <c r="C609" s="77"/>
      <c r="D609" s="79"/>
      <c r="E609" s="326"/>
      <c r="F609" s="258">
        <f t="shared" si="341"/>
        <v>0</v>
      </c>
      <c r="G609" s="258">
        <f t="shared" si="342"/>
        <v>0</v>
      </c>
      <c r="H609" s="258">
        <f t="shared" si="343"/>
        <v>0</v>
      </c>
      <c r="I609" s="258">
        <f t="shared" si="344"/>
        <v>0</v>
      </c>
      <c r="J609" s="272">
        <f t="shared" si="345"/>
        <v>0</v>
      </c>
      <c r="K609" s="3"/>
      <c r="L609" s="3"/>
      <c r="M609" s="3"/>
      <c r="N609" s="3"/>
      <c r="O609" s="3"/>
      <c r="P609" s="98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25.05" customHeight="1">
      <c r="A610" s="427" t="s">
        <v>944</v>
      </c>
      <c r="B610" s="239">
        <v>5000</v>
      </c>
      <c r="C610" s="95"/>
      <c r="D610" s="106"/>
      <c r="E610" s="471"/>
      <c r="F610" s="264">
        <f t="shared" si="341"/>
        <v>0</v>
      </c>
      <c r="G610" s="264">
        <f t="shared" si="342"/>
        <v>0</v>
      </c>
      <c r="H610" s="264">
        <f t="shared" si="343"/>
        <v>0</v>
      </c>
      <c r="I610" s="264">
        <f t="shared" si="344"/>
        <v>0</v>
      </c>
      <c r="J610" s="275">
        <f t="shared" si="345"/>
        <v>0</v>
      </c>
      <c r="K610" s="3"/>
      <c r="L610" s="3"/>
      <c r="M610" s="3"/>
      <c r="N610" s="3"/>
      <c r="O610" s="3"/>
      <c r="P610" s="56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25.05" customHeight="1">
      <c r="A611" s="427" t="s">
        <v>945</v>
      </c>
      <c r="B611" s="230">
        <v>5000</v>
      </c>
      <c r="C611" s="77"/>
      <c r="D611" s="79"/>
      <c r="E611" s="326"/>
      <c r="F611" s="258">
        <f t="shared" si="341"/>
        <v>0</v>
      </c>
      <c r="G611" s="258">
        <f t="shared" si="342"/>
        <v>0</v>
      </c>
      <c r="H611" s="258">
        <f t="shared" si="343"/>
        <v>0</v>
      </c>
      <c r="I611" s="258">
        <f t="shared" si="344"/>
        <v>0</v>
      </c>
      <c r="J611" s="272">
        <f t="shared" si="345"/>
        <v>0</v>
      </c>
      <c r="K611" s="3"/>
      <c r="L611" s="3"/>
      <c r="M611" s="3"/>
      <c r="N611" s="3"/>
      <c r="O611" s="3"/>
      <c r="P611" s="98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25.05" customHeight="1">
      <c r="A612" s="505" t="s">
        <v>946</v>
      </c>
      <c r="B612" s="239">
        <v>5000</v>
      </c>
      <c r="C612" s="95"/>
      <c r="D612" s="106"/>
      <c r="E612" s="333"/>
      <c r="F612" s="264">
        <f t="shared" ref="F612:F614" si="346">E612*B612</f>
        <v>0</v>
      </c>
      <c r="G612" s="264">
        <f t="shared" ref="G612:G614" si="347">B612*E612</f>
        <v>0</v>
      </c>
      <c r="H612" s="264">
        <f t="shared" ref="H612:H614" si="348">B612*E612</f>
        <v>0</v>
      </c>
      <c r="I612" s="264">
        <f t="shared" ref="I612:I614" si="349">B612*E612*(1-10%)</f>
        <v>0</v>
      </c>
      <c r="J612" s="275">
        <f t="shared" ref="J612:J614" si="350">B612*E612*(1-15%)</f>
        <v>0</v>
      </c>
      <c r="K612" s="3"/>
      <c r="L612" s="3"/>
      <c r="M612" s="3"/>
      <c r="N612" s="3"/>
      <c r="O612" s="3"/>
      <c r="P612" s="56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25.05" customHeight="1" thickBot="1">
      <c r="A613" s="506" t="s">
        <v>947</v>
      </c>
      <c r="B613" s="230">
        <v>5000</v>
      </c>
      <c r="C613" s="77"/>
      <c r="D613" s="79"/>
      <c r="E613" s="326"/>
      <c r="F613" s="258">
        <f t="shared" si="346"/>
        <v>0</v>
      </c>
      <c r="G613" s="258">
        <f t="shared" si="347"/>
        <v>0</v>
      </c>
      <c r="H613" s="258">
        <f t="shared" si="348"/>
        <v>0</v>
      </c>
      <c r="I613" s="258">
        <f t="shared" si="349"/>
        <v>0</v>
      </c>
      <c r="J613" s="272">
        <f t="shared" si="350"/>
        <v>0</v>
      </c>
      <c r="K613" s="3"/>
      <c r="L613" s="3"/>
      <c r="M613" s="3"/>
      <c r="N613" s="3"/>
      <c r="O613" s="3"/>
      <c r="P613" s="98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25.05" customHeight="1">
      <c r="A614" s="308" t="s">
        <v>161</v>
      </c>
      <c r="B614" s="241">
        <v>5500</v>
      </c>
      <c r="C614" s="90"/>
      <c r="D614" s="167"/>
      <c r="E614" s="335"/>
      <c r="F614" s="302">
        <f t="shared" si="346"/>
        <v>0</v>
      </c>
      <c r="G614" s="302">
        <f t="shared" si="347"/>
        <v>0</v>
      </c>
      <c r="H614" s="302">
        <f t="shared" si="348"/>
        <v>0</v>
      </c>
      <c r="I614" s="302">
        <f t="shared" si="349"/>
        <v>0</v>
      </c>
      <c r="J614" s="303">
        <f t="shared" si="350"/>
        <v>0</v>
      </c>
      <c r="K614" s="3"/>
      <c r="L614" s="3"/>
      <c r="M614" s="3"/>
      <c r="N614" s="3"/>
      <c r="O614" s="3"/>
      <c r="P614" s="98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25.05" customHeight="1">
      <c r="A615" s="307" t="s">
        <v>711</v>
      </c>
      <c r="B615" s="309"/>
      <c r="C615" s="291"/>
      <c r="D615" s="310"/>
      <c r="E615" s="331"/>
      <c r="F615" s="290"/>
      <c r="G615" s="290"/>
      <c r="H615" s="290"/>
      <c r="I615" s="290"/>
      <c r="J615" s="290"/>
      <c r="K615" s="3"/>
      <c r="L615" s="3"/>
      <c r="M615" s="3"/>
      <c r="N615" s="3"/>
      <c r="O615" s="3"/>
      <c r="P615" s="98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s="5" customFormat="1" ht="25.05" customHeight="1">
      <c r="A616" s="208" t="s">
        <v>357</v>
      </c>
      <c r="B616" s="224">
        <v>3500</v>
      </c>
      <c r="C616" s="95"/>
      <c r="D616" s="105"/>
      <c r="E616" s="333"/>
      <c r="F616" s="264">
        <f t="shared" si="341"/>
        <v>0</v>
      </c>
      <c r="G616" s="264">
        <f t="shared" si="342"/>
        <v>0</v>
      </c>
      <c r="H616" s="264">
        <f t="shared" si="343"/>
        <v>0</v>
      </c>
      <c r="I616" s="264">
        <f t="shared" si="344"/>
        <v>0</v>
      </c>
      <c r="J616" s="275">
        <f t="shared" si="345"/>
        <v>0</v>
      </c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s="5" customFormat="1" ht="25.05" customHeight="1">
      <c r="A617" s="300" t="s">
        <v>358</v>
      </c>
      <c r="B617" s="227">
        <v>3500</v>
      </c>
      <c r="C617" s="90"/>
      <c r="D617" s="301"/>
      <c r="E617" s="335"/>
      <c r="F617" s="302">
        <f t="shared" si="341"/>
        <v>0</v>
      </c>
      <c r="G617" s="302">
        <f t="shared" si="342"/>
        <v>0</v>
      </c>
      <c r="H617" s="302">
        <f t="shared" si="343"/>
        <v>0</v>
      </c>
      <c r="I617" s="302">
        <f t="shared" si="344"/>
        <v>0</v>
      </c>
      <c r="J617" s="303">
        <f t="shared" si="345"/>
        <v>0</v>
      </c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s="5" customFormat="1" ht="25.05" customHeight="1">
      <c r="A618" s="311" t="s">
        <v>712</v>
      </c>
      <c r="B618" s="304"/>
      <c r="C618" s="291"/>
      <c r="D618" s="305"/>
      <c r="E618" s="331"/>
      <c r="F618" s="290"/>
      <c r="G618" s="290"/>
      <c r="H618" s="290"/>
      <c r="I618" s="290"/>
      <c r="J618" s="290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25.05" customHeight="1">
      <c r="A619" s="211" t="s">
        <v>571</v>
      </c>
      <c r="B619" s="239">
        <v>3500</v>
      </c>
      <c r="C619" s="95"/>
      <c r="D619" s="106"/>
      <c r="E619" s="471"/>
      <c r="F619" s="264">
        <f t="shared" ref="F619:F622" si="351">E619*B619</f>
        <v>0</v>
      </c>
      <c r="G619" s="264">
        <f t="shared" ref="G619:G622" si="352">B619*E619</f>
        <v>0</v>
      </c>
      <c r="H619" s="264">
        <f t="shared" ref="H619:H622" si="353">B619*E619</f>
        <v>0</v>
      </c>
      <c r="I619" s="264">
        <f t="shared" ref="I619:I622" si="354">B619*E619*(1-10%)</f>
        <v>0</v>
      </c>
      <c r="J619" s="275">
        <f t="shared" ref="J619:J622" si="355">B619*E619*(1-15%)</f>
        <v>0</v>
      </c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25.05" customHeight="1">
      <c r="A620" s="191" t="s">
        <v>744</v>
      </c>
      <c r="B620" s="231">
        <v>3500</v>
      </c>
      <c r="C620" s="89"/>
      <c r="D620" s="91"/>
      <c r="E620" s="326"/>
      <c r="F620" s="258">
        <f t="shared" si="351"/>
        <v>0</v>
      </c>
      <c r="G620" s="258">
        <f t="shared" si="352"/>
        <v>0</v>
      </c>
      <c r="H620" s="258">
        <f t="shared" si="353"/>
        <v>0</v>
      </c>
      <c r="I620" s="258">
        <f t="shared" si="354"/>
        <v>0</v>
      </c>
      <c r="J620" s="272">
        <f t="shared" si="355"/>
        <v>0</v>
      </c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25.05" customHeight="1">
      <c r="A621" s="427" t="s">
        <v>948</v>
      </c>
      <c r="B621" s="239">
        <v>3500</v>
      </c>
      <c r="C621" s="95"/>
      <c r="D621" s="106"/>
      <c r="E621" s="471"/>
      <c r="F621" s="264">
        <f t="shared" si="351"/>
        <v>0</v>
      </c>
      <c r="G621" s="264">
        <f t="shared" si="352"/>
        <v>0</v>
      </c>
      <c r="H621" s="264">
        <f t="shared" si="353"/>
        <v>0</v>
      </c>
      <c r="I621" s="264">
        <f t="shared" si="354"/>
        <v>0</v>
      </c>
      <c r="J621" s="275">
        <f t="shared" si="355"/>
        <v>0</v>
      </c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25.05" customHeight="1">
      <c r="A622" s="427" t="s">
        <v>949</v>
      </c>
      <c r="B622" s="231">
        <v>3500</v>
      </c>
      <c r="C622" s="89"/>
      <c r="D622" s="91"/>
      <c r="E622" s="326"/>
      <c r="F622" s="258">
        <f t="shared" si="351"/>
        <v>0</v>
      </c>
      <c r="G622" s="258">
        <f t="shared" si="352"/>
        <v>0</v>
      </c>
      <c r="H622" s="258">
        <f t="shared" si="353"/>
        <v>0</v>
      </c>
      <c r="I622" s="258">
        <f t="shared" si="354"/>
        <v>0</v>
      </c>
      <c r="J622" s="272">
        <f t="shared" si="355"/>
        <v>0</v>
      </c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25.05" customHeight="1">
      <c r="A623" s="427" t="s">
        <v>950</v>
      </c>
      <c r="B623" s="239">
        <v>3500</v>
      </c>
      <c r="C623" s="95"/>
      <c r="D623" s="106"/>
      <c r="E623" s="333"/>
      <c r="F623" s="264">
        <f t="shared" si="341"/>
        <v>0</v>
      </c>
      <c r="G623" s="264">
        <f t="shared" si="342"/>
        <v>0</v>
      </c>
      <c r="H623" s="264">
        <f t="shared" si="343"/>
        <v>0</v>
      </c>
      <c r="I623" s="264">
        <f t="shared" si="344"/>
        <v>0</v>
      </c>
      <c r="J623" s="275">
        <f t="shared" si="345"/>
        <v>0</v>
      </c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25.05" customHeight="1" thickBot="1">
      <c r="A624" s="506" t="s">
        <v>951</v>
      </c>
      <c r="B624" s="231">
        <v>3500</v>
      </c>
      <c r="C624" s="89"/>
      <c r="D624" s="91"/>
      <c r="E624" s="326"/>
      <c r="F624" s="258">
        <f t="shared" si="341"/>
        <v>0</v>
      </c>
      <c r="G624" s="258">
        <f t="shared" si="342"/>
        <v>0</v>
      </c>
      <c r="H624" s="258">
        <f t="shared" si="343"/>
        <v>0</v>
      </c>
      <c r="I624" s="258">
        <f t="shared" si="344"/>
        <v>0</v>
      </c>
      <c r="J624" s="272">
        <f t="shared" si="345"/>
        <v>0</v>
      </c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25.05" customHeight="1">
      <c r="A625" s="507" t="s">
        <v>743</v>
      </c>
      <c r="B625" s="231">
        <v>3400</v>
      </c>
      <c r="C625" s="89"/>
      <c r="D625" s="91"/>
      <c r="E625" s="326"/>
      <c r="F625" s="258">
        <f t="shared" ref="F625:F628" si="356">E625*B625</f>
        <v>0</v>
      </c>
      <c r="G625" s="258">
        <f t="shared" ref="G625:G628" si="357">B625*E625</f>
        <v>0</v>
      </c>
      <c r="H625" s="258">
        <f t="shared" ref="H625:H628" si="358">B625*E625</f>
        <v>0</v>
      </c>
      <c r="I625" s="258">
        <f t="shared" ref="I625:I628" si="359">B625*E625*(1-10%)</f>
        <v>0</v>
      </c>
      <c r="J625" s="272">
        <f t="shared" ref="J625:J628" si="360">B625*E625*(1-15%)</f>
        <v>0</v>
      </c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25.05" customHeight="1">
      <c r="A626" s="508" t="s">
        <v>572</v>
      </c>
      <c r="B626" s="241">
        <v>3400</v>
      </c>
      <c r="C626" s="90"/>
      <c r="D626" s="167"/>
      <c r="E626" s="470"/>
      <c r="F626" s="302">
        <f t="shared" si="356"/>
        <v>0</v>
      </c>
      <c r="G626" s="302">
        <f t="shared" si="357"/>
        <v>0</v>
      </c>
      <c r="H626" s="302">
        <f t="shared" si="358"/>
        <v>0</v>
      </c>
      <c r="I626" s="302">
        <f t="shared" si="359"/>
        <v>0</v>
      </c>
      <c r="J626" s="303">
        <f t="shared" si="360"/>
        <v>0</v>
      </c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25.05" customHeight="1">
      <c r="A627" s="427" t="s">
        <v>952</v>
      </c>
      <c r="B627" s="231">
        <v>3400</v>
      </c>
      <c r="C627" s="89"/>
      <c r="D627" s="91"/>
      <c r="E627" s="326"/>
      <c r="F627" s="258">
        <f t="shared" si="356"/>
        <v>0</v>
      </c>
      <c r="G627" s="258">
        <f t="shared" si="357"/>
        <v>0</v>
      </c>
      <c r="H627" s="258">
        <f t="shared" si="358"/>
        <v>0</v>
      </c>
      <c r="I627" s="258">
        <f t="shared" si="359"/>
        <v>0</v>
      </c>
      <c r="J627" s="272">
        <f t="shared" si="360"/>
        <v>0</v>
      </c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25.05" customHeight="1">
      <c r="A628" s="427" t="s">
        <v>953</v>
      </c>
      <c r="B628" s="231">
        <v>3400</v>
      </c>
      <c r="C628" s="90"/>
      <c r="D628" s="167"/>
      <c r="E628" s="470"/>
      <c r="F628" s="302">
        <f t="shared" si="356"/>
        <v>0</v>
      </c>
      <c r="G628" s="302">
        <f t="shared" si="357"/>
        <v>0</v>
      </c>
      <c r="H628" s="302">
        <f t="shared" si="358"/>
        <v>0</v>
      </c>
      <c r="I628" s="302">
        <f t="shared" si="359"/>
        <v>0</v>
      </c>
      <c r="J628" s="303">
        <f t="shared" si="360"/>
        <v>0</v>
      </c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25.05" customHeight="1">
      <c r="A629" s="427" t="s">
        <v>954</v>
      </c>
      <c r="B629" s="231">
        <v>3400</v>
      </c>
      <c r="C629" s="89"/>
      <c r="D629" s="91"/>
      <c r="E629" s="326"/>
      <c r="F629" s="258">
        <f t="shared" si="341"/>
        <v>0</v>
      </c>
      <c r="G629" s="258">
        <f t="shared" si="342"/>
        <v>0</v>
      </c>
      <c r="H629" s="258">
        <f t="shared" si="343"/>
        <v>0</v>
      </c>
      <c r="I629" s="258">
        <f t="shared" si="344"/>
        <v>0</v>
      </c>
      <c r="J629" s="272">
        <f t="shared" si="345"/>
        <v>0</v>
      </c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25.05" customHeight="1">
      <c r="A630" s="427" t="s">
        <v>955</v>
      </c>
      <c r="B630" s="231">
        <v>3400</v>
      </c>
      <c r="C630" s="90"/>
      <c r="D630" s="167"/>
      <c r="E630" s="335"/>
      <c r="F630" s="302">
        <f t="shared" si="341"/>
        <v>0</v>
      </c>
      <c r="G630" s="302">
        <f t="shared" si="342"/>
        <v>0</v>
      </c>
      <c r="H630" s="302">
        <f t="shared" si="343"/>
        <v>0</v>
      </c>
      <c r="I630" s="302">
        <f t="shared" si="344"/>
        <v>0</v>
      </c>
      <c r="J630" s="303">
        <f t="shared" si="345"/>
        <v>0</v>
      </c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25.05" customHeight="1">
      <c r="A631" s="312" t="s">
        <v>713</v>
      </c>
      <c r="B631" s="309"/>
      <c r="C631" s="291"/>
      <c r="D631" s="310"/>
      <c r="E631" s="331"/>
      <c r="F631" s="290"/>
      <c r="G631" s="290"/>
      <c r="H631" s="290"/>
      <c r="I631" s="290"/>
      <c r="J631" s="290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25.05" customHeight="1">
      <c r="A632" s="211" t="s">
        <v>92</v>
      </c>
      <c r="B632" s="239">
        <v>3500</v>
      </c>
      <c r="C632" s="95"/>
      <c r="D632" s="106"/>
      <c r="E632" s="333"/>
      <c r="F632" s="264">
        <f t="shared" si="341"/>
        <v>0</v>
      </c>
      <c r="G632" s="264">
        <f t="shared" si="342"/>
        <v>0</v>
      </c>
      <c r="H632" s="264">
        <f t="shared" si="343"/>
        <v>0</v>
      </c>
      <c r="I632" s="264">
        <f t="shared" si="344"/>
        <v>0</v>
      </c>
      <c r="J632" s="275">
        <f t="shared" si="345"/>
        <v>0</v>
      </c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25.05" customHeight="1">
      <c r="A633" s="191" t="s">
        <v>191</v>
      </c>
      <c r="B633" s="230">
        <v>4500</v>
      </c>
      <c r="C633" s="77"/>
      <c r="D633" s="79"/>
      <c r="E633" s="326"/>
      <c r="F633" s="258">
        <f t="shared" si="341"/>
        <v>0</v>
      </c>
      <c r="G633" s="258">
        <f t="shared" si="342"/>
        <v>0</v>
      </c>
      <c r="H633" s="258">
        <f t="shared" si="343"/>
        <v>0</v>
      </c>
      <c r="I633" s="258">
        <f t="shared" si="344"/>
        <v>0</v>
      </c>
      <c r="J633" s="272">
        <f t="shared" si="345"/>
        <v>0</v>
      </c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25.05" customHeight="1">
      <c r="A634" s="212" t="s">
        <v>745</v>
      </c>
      <c r="B634" s="231">
        <v>4500</v>
      </c>
      <c r="C634" s="89"/>
      <c r="D634" s="91"/>
      <c r="E634" s="326"/>
      <c r="F634" s="258">
        <f t="shared" si="341"/>
        <v>0</v>
      </c>
      <c r="G634" s="258">
        <f t="shared" si="342"/>
        <v>0</v>
      </c>
      <c r="H634" s="258">
        <f t="shared" si="343"/>
        <v>0</v>
      </c>
      <c r="I634" s="258">
        <f t="shared" si="344"/>
        <v>0</v>
      </c>
      <c r="J634" s="272">
        <f t="shared" si="345"/>
        <v>0</v>
      </c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25.05" customHeight="1">
      <c r="A635" s="191" t="s">
        <v>192</v>
      </c>
      <c r="B635" s="230">
        <v>3500</v>
      </c>
      <c r="C635" s="77"/>
      <c r="D635" s="79"/>
      <c r="E635" s="326"/>
      <c r="F635" s="258">
        <f t="shared" si="341"/>
        <v>0</v>
      </c>
      <c r="G635" s="258">
        <f t="shared" si="342"/>
        <v>0</v>
      </c>
      <c r="H635" s="258">
        <f t="shared" si="343"/>
        <v>0</v>
      </c>
      <c r="I635" s="258">
        <f t="shared" si="344"/>
        <v>0</v>
      </c>
      <c r="J635" s="272">
        <f t="shared" si="345"/>
        <v>0</v>
      </c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25.05" customHeight="1">
      <c r="A636" s="191" t="s">
        <v>746</v>
      </c>
      <c r="B636" s="230">
        <v>3500</v>
      </c>
      <c r="C636" s="89"/>
      <c r="D636" s="91"/>
      <c r="E636" s="326"/>
      <c r="F636" s="258">
        <f t="shared" si="341"/>
        <v>0</v>
      </c>
      <c r="G636" s="258">
        <f t="shared" si="342"/>
        <v>0</v>
      </c>
      <c r="H636" s="258">
        <f t="shared" si="343"/>
        <v>0</v>
      </c>
      <c r="I636" s="258">
        <f t="shared" si="344"/>
        <v>0</v>
      </c>
      <c r="J636" s="272">
        <f t="shared" si="345"/>
        <v>0</v>
      </c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25.05" customHeight="1">
      <c r="A637" s="509" t="s">
        <v>956</v>
      </c>
      <c r="B637" s="230">
        <v>3500</v>
      </c>
      <c r="C637" s="89"/>
      <c r="D637" s="91"/>
      <c r="E637" s="326"/>
      <c r="F637" s="258">
        <f t="shared" ref="F637" si="361">E637*B637</f>
        <v>0</v>
      </c>
      <c r="G637" s="258">
        <f t="shared" ref="G637" si="362">B637*E637</f>
        <v>0</v>
      </c>
      <c r="H637" s="258">
        <f t="shared" ref="H637" si="363">B637*E637</f>
        <v>0</v>
      </c>
      <c r="I637" s="258">
        <f t="shared" ref="I637" si="364">B637*E637*(1-10%)</f>
        <v>0</v>
      </c>
      <c r="J637" s="272">
        <f t="shared" ref="J637" si="365">B637*E637*(1-15%)</f>
        <v>0</v>
      </c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25.05" customHeight="1">
      <c r="A638" s="191" t="s">
        <v>93</v>
      </c>
      <c r="B638" s="230">
        <v>4500</v>
      </c>
      <c r="C638" s="77"/>
      <c r="D638" s="79"/>
      <c r="E638" s="326"/>
      <c r="F638" s="258">
        <f t="shared" si="341"/>
        <v>0</v>
      </c>
      <c r="G638" s="258">
        <f t="shared" si="342"/>
        <v>0</v>
      </c>
      <c r="H638" s="258">
        <f t="shared" si="343"/>
        <v>0</v>
      </c>
      <c r="I638" s="258">
        <f t="shared" si="344"/>
        <v>0</v>
      </c>
      <c r="J638" s="272">
        <f t="shared" si="345"/>
        <v>0</v>
      </c>
      <c r="K638" s="3"/>
      <c r="L638" s="3"/>
      <c r="M638" s="3"/>
      <c r="N638" s="3"/>
      <c r="O638" s="3"/>
      <c r="P638" s="56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25.05" customHeight="1">
      <c r="A639" s="312" t="s">
        <v>714</v>
      </c>
      <c r="B639" s="309"/>
      <c r="C639" s="291"/>
      <c r="D639" s="310"/>
      <c r="E639" s="331"/>
      <c r="F639" s="290"/>
      <c r="G639" s="290"/>
      <c r="H639" s="290"/>
      <c r="I639" s="290"/>
      <c r="J639" s="290"/>
      <c r="K639" s="3"/>
      <c r="L639" s="3"/>
      <c r="M639" s="3"/>
      <c r="N639" s="3"/>
      <c r="O639" s="3"/>
      <c r="P639" s="56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25.05" customHeight="1">
      <c r="A640" s="211" t="s">
        <v>170</v>
      </c>
      <c r="B640" s="239">
        <v>3700</v>
      </c>
      <c r="C640" s="95"/>
      <c r="D640" s="106"/>
      <c r="E640" s="333"/>
      <c r="F640" s="264">
        <f t="shared" si="341"/>
        <v>0</v>
      </c>
      <c r="G640" s="264">
        <f t="shared" si="342"/>
        <v>0</v>
      </c>
      <c r="H640" s="264">
        <f t="shared" si="343"/>
        <v>0</v>
      </c>
      <c r="I640" s="264">
        <f t="shared" si="344"/>
        <v>0</v>
      </c>
      <c r="J640" s="275">
        <f t="shared" si="345"/>
        <v>0</v>
      </c>
      <c r="K640" s="3"/>
      <c r="L640" s="3"/>
      <c r="M640" s="3"/>
      <c r="N640" s="3"/>
      <c r="O640" s="3"/>
      <c r="P640" s="98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s="27" customFormat="1" ht="25.05" customHeight="1">
      <c r="A641" s="191" t="s">
        <v>171</v>
      </c>
      <c r="B641" s="230">
        <v>2900</v>
      </c>
      <c r="C641" s="77"/>
      <c r="D641" s="79"/>
      <c r="E641" s="326"/>
      <c r="F641" s="258">
        <f t="shared" si="341"/>
        <v>0</v>
      </c>
      <c r="G641" s="258">
        <f t="shared" si="342"/>
        <v>0</v>
      </c>
      <c r="H641" s="258">
        <f t="shared" si="343"/>
        <v>0</v>
      </c>
      <c r="I641" s="258">
        <f t="shared" si="344"/>
        <v>0</v>
      </c>
      <c r="J641" s="272">
        <f t="shared" si="345"/>
        <v>0</v>
      </c>
      <c r="K641" s="3"/>
      <c r="L641" s="3"/>
      <c r="M641" s="3"/>
      <c r="N641" s="3"/>
      <c r="O641" s="3"/>
      <c r="P641" s="98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25.05" customHeight="1">
      <c r="A642" s="213" t="s">
        <v>172</v>
      </c>
      <c r="B642" s="240">
        <v>3700</v>
      </c>
      <c r="C642" s="141"/>
      <c r="D642" s="141"/>
      <c r="E642" s="334"/>
      <c r="F642" s="266">
        <f t="shared" si="341"/>
        <v>0</v>
      </c>
      <c r="G642" s="266">
        <f t="shared" si="342"/>
        <v>0</v>
      </c>
      <c r="H642" s="266">
        <f t="shared" si="343"/>
        <v>0</v>
      </c>
      <c r="I642" s="266">
        <f t="shared" si="344"/>
        <v>0</v>
      </c>
      <c r="J642" s="276">
        <f t="shared" si="345"/>
        <v>0</v>
      </c>
      <c r="K642" s="3"/>
      <c r="L642" s="3"/>
      <c r="M642" s="3"/>
      <c r="N642" s="3"/>
      <c r="O642" s="3"/>
      <c r="P642" s="98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25.05" customHeight="1">
      <c r="A643" s="214" t="s">
        <v>748</v>
      </c>
      <c r="B643" s="236">
        <v>3700</v>
      </c>
      <c r="C643" s="142"/>
      <c r="D643" s="142"/>
      <c r="E643" s="327"/>
      <c r="F643" s="259">
        <f t="shared" si="341"/>
        <v>0</v>
      </c>
      <c r="G643" s="259">
        <f t="shared" si="342"/>
        <v>0</v>
      </c>
      <c r="H643" s="259">
        <f t="shared" si="343"/>
        <v>0</v>
      </c>
      <c r="I643" s="259">
        <f t="shared" si="344"/>
        <v>0</v>
      </c>
      <c r="J643" s="273">
        <f t="shared" si="345"/>
        <v>0</v>
      </c>
      <c r="K643" s="3"/>
      <c r="L643" s="3"/>
      <c r="M643" s="3"/>
      <c r="N643" s="3"/>
      <c r="O643" s="3"/>
      <c r="P643" s="98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25.05" customHeight="1">
      <c r="A644" s="308" t="s">
        <v>747</v>
      </c>
      <c r="B644" s="241">
        <v>3700</v>
      </c>
      <c r="C644" s="313"/>
      <c r="D644" s="313"/>
      <c r="E644" s="335"/>
      <c r="F644" s="302">
        <f t="shared" si="341"/>
        <v>0</v>
      </c>
      <c r="G644" s="302">
        <f t="shared" si="342"/>
        <v>0</v>
      </c>
      <c r="H644" s="302">
        <f t="shared" si="343"/>
        <v>0</v>
      </c>
      <c r="I644" s="302">
        <f t="shared" si="344"/>
        <v>0</v>
      </c>
      <c r="J644" s="303">
        <f t="shared" si="345"/>
        <v>0</v>
      </c>
      <c r="K644" s="3"/>
      <c r="L644" s="3"/>
      <c r="M644" s="3"/>
      <c r="N644" s="3"/>
      <c r="O644" s="3"/>
      <c r="P644" s="98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25.05" customHeight="1">
      <c r="A645" s="312" t="s">
        <v>715</v>
      </c>
      <c r="B645" s="309"/>
      <c r="C645" s="314"/>
      <c r="D645" s="314"/>
      <c r="E645" s="331"/>
      <c r="F645" s="290"/>
      <c r="G645" s="290"/>
      <c r="H645" s="290"/>
      <c r="I645" s="290"/>
      <c r="J645" s="290"/>
      <c r="K645" s="3"/>
      <c r="L645" s="3"/>
      <c r="M645" s="3"/>
      <c r="N645" s="3"/>
      <c r="O645" s="3"/>
      <c r="P645" s="98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s="5" customFormat="1" ht="25.05" customHeight="1">
      <c r="A646" s="208" t="s">
        <v>359</v>
      </c>
      <c r="B646" s="224">
        <v>3500</v>
      </c>
      <c r="C646" s="95"/>
      <c r="D646" s="105"/>
      <c r="E646" s="333"/>
      <c r="F646" s="264">
        <f t="shared" ref="F646:F647" si="366">E646*B646</f>
        <v>0</v>
      </c>
      <c r="G646" s="264">
        <f t="shared" ref="G646:G647" si="367">B646*E646</f>
        <v>0</v>
      </c>
      <c r="H646" s="264">
        <f t="shared" ref="H646:H647" si="368">B646*E646</f>
        <v>0</v>
      </c>
      <c r="I646" s="264">
        <f t="shared" ref="I646:I647" si="369">B646*E646*(1-10%)</f>
        <v>0</v>
      </c>
      <c r="J646" s="275">
        <f t="shared" ref="J646:J647" si="370">B646*E646*(1-15%)</f>
        <v>0</v>
      </c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s="5" customFormat="1" ht="25.05" customHeight="1">
      <c r="A647" s="210" t="s">
        <v>360</v>
      </c>
      <c r="B647" s="232">
        <v>4700</v>
      </c>
      <c r="C647" s="136"/>
      <c r="D647" s="137"/>
      <c r="E647" s="327"/>
      <c r="F647" s="259">
        <f t="shared" si="366"/>
        <v>0</v>
      </c>
      <c r="G647" s="259">
        <f t="shared" si="367"/>
        <v>0</v>
      </c>
      <c r="H647" s="259">
        <f t="shared" si="368"/>
        <v>0</v>
      </c>
      <c r="I647" s="259">
        <f t="shared" si="369"/>
        <v>0</v>
      </c>
      <c r="J647" s="273">
        <f t="shared" si="370"/>
        <v>0</v>
      </c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25.05" customHeight="1">
      <c r="A648" s="211" t="s">
        <v>187</v>
      </c>
      <c r="B648" s="239">
        <v>2900</v>
      </c>
      <c r="C648" s="95"/>
      <c r="D648" s="106"/>
      <c r="E648" s="333"/>
      <c r="F648" s="264">
        <f t="shared" si="341"/>
        <v>0</v>
      </c>
      <c r="G648" s="264">
        <f t="shared" si="342"/>
        <v>0</v>
      </c>
      <c r="H648" s="264">
        <f t="shared" si="343"/>
        <v>0</v>
      </c>
      <c r="I648" s="264">
        <f t="shared" si="344"/>
        <v>0</v>
      </c>
      <c r="J648" s="275">
        <f t="shared" si="345"/>
        <v>0</v>
      </c>
      <c r="K648" s="3"/>
      <c r="L648" s="3"/>
      <c r="M648" s="3"/>
      <c r="N648" s="3"/>
      <c r="O648" s="3"/>
      <c r="P648" s="98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25.05" customHeight="1">
      <c r="A649" s="191" t="s">
        <v>190</v>
      </c>
      <c r="B649" s="230">
        <v>3500</v>
      </c>
      <c r="C649" s="77"/>
      <c r="D649" s="79"/>
      <c r="E649" s="326"/>
      <c r="F649" s="258">
        <f t="shared" si="341"/>
        <v>0</v>
      </c>
      <c r="G649" s="258">
        <f t="shared" si="342"/>
        <v>0</v>
      </c>
      <c r="H649" s="258">
        <f t="shared" si="343"/>
        <v>0</v>
      </c>
      <c r="I649" s="258">
        <f t="shared" si="344"/>
        <v>0</v>
      </c>
      <c r="J649" s="272">
        <f t="shared" si="345"/>
        <v>0</v>
      </c>
      <c r="K649" s="3"/>
      <c r="L649" s="3"/>
      <c r="M649" s="3"/>
      <c r="N649" s="3"/>
      <c r="O649" s="3"/>
      <c r="P649" s="98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25.05" customHeight="1">
      <c r="A650" s="191" t="s">
        <v>188</v>
      </c>
      <c r="B650" s="230">
        <v>3500</v>
      </c>
      <c r="C650" s="77"/>
      <c r="D650" s="79"/>
      <c r="E650" s="326"/>
      <c r="F650" s="258">
        <f t="shared" si="341"/>
        <v>0</v>
      </c>
      <c r="G650" s="258">
        <f t="shared" si="342"/>
        <v>0</v>
      </c>
      <c r="H650" s="258">
        <f t="shared" si="343"/>
        <v>0</v>
      </c>
      <c r="I650" s="258">
        <f t="shared" si="344"/>
        <v>0</v>
      </c>
      <c r="J650" s="272">
        <f t="shared" si="345"/>
        <v>0</v>
      </c>
      <c r="K650" s="3"/>
      <c r="L650" s="3"/>
      <c r="M650" s="3"/>
      <c r="N650" s="3"/>
      <c r="O650" s="3"/>
      <c r="P650" s="98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25.05" customHeight="1">
      <c r="A651" s="191" t="s">
        <v>189</v>
      </c>
      <c r="B651" s="230">
        <v>3500</v>
      </c>
      <c r="C651" s="77"/>
      <c r="D651" s="79"/>
      <c r="E651" s="326"/>
      <c r="F651" s="258">
        <f t="shared" si="341"/>
        <v>0</v>
      </c>
      <c r="G651" s="258">
        <f t="shared" si="342"/>
        <v>0</v>
      </c>
      <c r="H651" s="258">
        <f t="shared" si="343"/>
        <v>0</v>
      </c>
      <c r="I651" s="258">
        <f t="shared" si="344"/>
        <v>0</v>
      </c>
      <c r="J651" s="272">
        <f t="shared" si="345"/>
        <v>0</v>
      </c>
      <c r="K651" s="3"/>
      <c r="L651" s="3"/>
      <c r="M651" s="3"/>
      <c r="N651" s="3"/>
      <c r="O651" s="3"/>
      <c r="P651" s="98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25.05" customHeight="1">
      <c r="A652" s="498"/>
      <c r="B652" s="499"/>
      <c r="C652" s="499"/>
      <c r="D652" s="499"/>
      <c r="E652" s="329" t="s">
        <v>552</v>
      </c>
      <c r="F652" s="260" t="s">
        <v>496</v>
      </c>
      <c r="G652" s="260" t="s">
        <v>5</v>
      </c>
      <c r="H652" s="260" t="s">
        <v>566</v>
      </c>
      <c r="I652" s="260" t="s">
        <v>7</v>
      </c>
      <c r="J652" s="260" t="s">
        <v>567</v>
      </c>
      <c r="K652" s="3"/>
      <c r="L652" s="3"/>
      <c r="M652" s="3"/>
      <c r="N652" s="3"/>
      <c r="O652" s="3"/>
      <c r="P652" s="98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45">
      <c r="A653" s="546" t="s">
        <v>918</v>
      </c>
      <c r="B653" s="547"/>
      <c r="C653" s="103"/>
      <c r="D653" s="103"/>
      <c r="E653" s="330">
        <f>SUM(E646:E651,E640:E644,E632:E638,E619:E630,E616:E617,E606:E614,E596:E604)</f>
        <v>0</v>
      </c>
      <c r="F653" s="261">
        <f>SUM(F646:F651,F640:F644,F632:F638,F623:F630,F616:F617,F606:F614,F596:F604)</f>
        <v>0</v>
      </c>
      <c r="G653" s="261">
        <f>SUM(G646:G651,G640:G644,G632:G638,G623:G630,G616:G617,G606:G614,G596:G604)</f>
        <v>0</v>
      </c>
      <c r="H653" s="261">
        <f>SUM(H646:H651,H640:H644,H632:H638,H623:H630,H616:H617,H606:H614,H596:H604)</f>
        <v>0</v>
      </c>
      <c r="I653" s="261">
        <f>SUM(I646:I651,I640:I644,I632:I638,I623:I630,I616:I617,I606:I614,I596:I604)</f>
        <v>0</v>
      </c>
      <c r="J653" s="261">
        <f>SUM(J646:J651,J640:J644,J632:J638,J623:J630,J616:J617,J606:J614,J596:J604)</f>
        <v>0</v>
      </c>
      <c r="K653" s="3"/>
      <c r="L653" s="3"/>
      <c r="M653" s="3"/>
      <c r="N653" s="3"/>
      <c r="O653" s="3"/>
      <c r="P653" s="98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25.05" customHeight="1">
      <c r="A654" s="525" t="s">
        <v>28</v>
      </c>
      <c r="B654" s="526"/>
      <c r="C654" s="526"/>
      <c r="D654" s="526"/>
      <c r="E654" s="526"/>
      <c r="F654" s="526"/>
      <c r="G654" s="526"/>
      <c r="H654" s="526"/>
      <c r="I654" s="526"/>
      <c r="J654" s="527"/>
      <c r="K654" s="3"/>
      <c r="L654" s="3"/>
      <c r="M654" s="3"/>
      <c r="N654" s="3"/>
      <c r="O654" s="3"/>
      <c r="P654" s="98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25.05" customHeight="1">
      <c r="A655" s="306" t="s">
        <v>716</v>
      </c>
      <c r="B655" s="262" t="s">
        <v>496</v>
      </c>
      <c r="C655" s="75" t="s">
        <v>5</v>
      </c>
      <c r="D655" s="75" t="s">
        <v>6</v>
      </c>
      <c r="E655" s="329" t="s">
        <v>552</v>
      </c>
      <c r="F655" s="260" t="s">
        <v>496</v>
      </c>
      <c r="G655" s="270" t="s">
        <v>5</v>
      </c>
      <c r="H655" s="270" t="s">
        <v>566</v>
      </c>
      <c r="I655" s="270" t="s">
        <v>7</v>
      </c>
      <c r="J655" s="260" t="s">
        <v>568</v>
      </c>
      <c r="K655" s="3"/>
      <c r="L655" s="3"/>
      <c r="M655" s="3"/>
      <c r="N655" s="3"/>
      <c r="O655" s="3"/>
      <c r="P655" s="98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30" customHeight="1">
      <c r="A656" s="187" t="s">
        <v>67</v>
      </c>
      <c r="B656" s="230">
        <v>1200</v>
      </c>
      <c r="C656" s="77"/>
      <c r="D656" s="79"/>
      <c r="E656" s="326"/>
      <c r="F656" s="258">
        <f t="shared" ref="F656:F711" si="371">E656*B656</f>
        <v>0</v>
      </c>
      <c r="G656" s="258">
        <f t="shared" ref="G656:G711" si="372">B656*E656</f>
        <v>0</v>
      </c>
      <c r="H656" s="258">
        <f t="shared" ref="H656:H711" si="373">B656*E656</f>
        <v>0</v>
      </c>
      <c r="I656" s="258">
        <f t="shared" ref="I656:I711" si="374">B656*E656</f>
        <v>0</v>
      </c>
      <c r="J656" s="258">
        <f t="shared" ref="J656:J711" si="375">B656*E656</f>
        <v>0</v>
      </c>
      <c r="K656" s="3"/>
      <c r="L656" s="3"/>
      <c r="M656" s="3"/>
      <c r="N656" s="3"/>
      <c r="O656" s="3"/>
      <c r="P656" s="98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25.05" customHeight="1">
      <c r="A657" s="207" t="s">
        <v>523</v>
      </c>
      <c r="B657" s="239">
        <v>200</v>
      </c>
      <c r="C657" s="95"/>
      <c r="D657" s="106"/>
      <c r="E657" s="333"/>
      <c r="F657" s="264">
        <f t="shared" ref="F657:F658" si="376">E657*B657</f>
        <v>0</v>
      </c>
      <c r="G657" s="264">
        <f t="shared" ref="G657:G658" si="377">B657*E657</f>
        <v>0</v>
      </c>
      <c r="H657" s="264">
        <f t="shared" ref="H657:H658" si="378">B657*E657</f>
        <v>0</v>
      </c>
      <c r="I657" s="264">
        <f t="shared" ref="I657:I658" si="379">B657*E657</f>
        <v>0</v>
      </c>
      <c r="J657" s="264">
        <f t="shared" ref="J657:J658" si="380">B657*E657</f>
        <v>0</v>
      </c>
      <c r="K657" s="3"/>
      <c r="L657" s="3"/>
      <c r="M657" s="3"/>
      <c r="N657" s="3"/>
      <c r="O657" s="3"/>
      <c r="P657" s="98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25.05" customHeight="1">
      <c r="A658" s="187" t="s">
        <v>518</v>
      </c>
      <c r="B658" s="230">
        <v>300</v>
      </c>
      <c r="C658" s="77"/>
      <c r="D658" s="79"/>
      <c r="E658" s="326"/>
      <c r="F658" s="258">
        <f t="shared" si="376"/>
        <v>0</v>
      </c>
      <c r="G658" s="258">
        <f t="shared" si="377"/>
        <v>0</v>
      </c>
      <c r="H658" s="258">
        <f t="shared" si="378"/>
        <v>0</v>
      </c>
      <c r="I658" s="258">
        <f t="shared" si="379"/>
        <v>0</v>
      </c>
      <c r="J658" s="258">
        <f t="shared" si="380"/>
        <v>0</v>
      </c>
      <c r="K658" s="3"/>
      <c r="L658" s="3"/>
      <c r="M658" s="3"/>
      <c r="N658" s="3"/>
      <c r="O658" s="3"/>
      <c r="P658" s="98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25.05" customHeight="1">
      <c r="A659" s="312" t="s">
        <v>717</v>
      </c>
      <c r="B659" s="309"/>
      <c r="C659" s="291"/>
      <c r="D659" s="310"/>
      <c r="E659" s="331"/>
      <c r="F659" s="290"/>
      <c r="G659" s="290"/>
      <c r="H659" s="290"/>
      <c r="I659" s="290"/>
      <c r="J659" s="290"/>
      <c r="K659" s="3"/>
      <c r="L659" s="3"/>
      <c r="M659" s="3"/>
      <c r="N659" s="3"/>
      <c r="O659" s="3"/>
      <c r="P659" s="98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25.05" customHeight="1">
      <c r="A660" s="193" t="s">
        <v>718</v>
      </c>
      <c r="B660" s="236">
        <v>1800</v>
      </c>
      <c r="C660" s="136"/>
      <c r="D660" s="140"/>
      <c r="E660" s="327"/>
      <c r="F660" s="258">
        <f t="shared" si="371"/>
        <v>0</v>
      </c>
      <c r="G660" s="258">
        <f t="shared" si="372"/>
        <v>0</v>
      </c>
      <c r="H660" s="258">
        <f t="shared" si="373"/>
        <v>0</v>
      </c>
      <c r="I660" s="258">
        <f t="shared" si="374"/>
        <v>0</v>
      </c>
      <c r="J660" s="258">
        <f t="shared" si="375"/>
        <v>0</v>
      </c>
      <c r="K660" s="3"/>
      <c r="L660" s="3"/>
      <c r="M660" s="3"/>
      <c r="N660" s="3"/>
      <c r="O660" s="3"/>
      <c r="P660" s="98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25.05" customHeight="1">
      <c r="A661" s="208" t="s">
        <v>719</v>
      </c>
      <c r="B661" s="236">
        <v>600</v>
      </c>
      <c r="C661" s="136"/>
      <c r="D661" s="140"/>
      <c r="E661" s="327"/>
      <c r="F661" s="258">
        <f t="shared" si="371"/>
        <v>0</v>
      </c>
      <c r="G661" s="258">
        <f t="shared" si="372"/>
        <v>0</v>
      </c>
      <c r="H661" s="258">
        <f t="shared" si="373"/>
        <v>0</v>
      </c>
      <c r="I661" s="258">
        <f t="shared" si="374"/>
        <v>0</v>
      </c>
      <c r="J661" s="258">
        <f t="shared" si="375"/>
        <v>0</v>
      </c>
      <c r="K661" s="3"/>
      <c r="L661" s="3"/>
      <c r="M661" s="3"/>
      <c r="N661" s="3"/>
      <c r="O661" s="3"/>
      <c r="P661" s="98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25.05" customHeight="1">
      <c r="A662" s="193" t="s">
        <v>720</v>
      </c>
      <c r="B662" s="236">
        <v>500</v>
      </c>
      <c r="C662" s="136"/>
      <c r="D662" s="140"/>
      <c r="E662" s="327"/>
      <c r="F662" s="258">
        <f t="shared" si="371"/>
        <v>0</v>
      </c>
      <c r="G662" s="258">
        <f t="shared" si="372"/>
        <v>0</v>
      </c>
      <c r="H662" s="258">
        <f t="shared" si="373"/>
        <v>0</v>
      </c>
      <c r="I662" s="258">
        <f t="shared" si="374"/>
        <v>0</v>
      </c>
      <c r="J662" s="258">
        <f t="shared" si="375"/>
        <v>0</v>
      </c>
      <c r="K662" s="3"/>
      <c r="L662" s="3"/>
      <c r="M662" s="3"/>
      <c r="N662" s="3"/>
      <c r="O662" s="3"/>
      <c r="P662" s="98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25.05" customHeight="1">
      <c r="A663" s="194" t="s">
        <v>365</v>
      </c>
      <c r="B663" s="230">
        <v>600</v>
      </c>
      <c r="C663" s="77"/>
      <c r="D663" s="79"/>
      <c r="E663" s="326"/>
      <c r="F663" s="258">
        <f t="shared" si="371"/>
        <v>0</v>
      </c>
      <c r="G663" s="258">
        <f t="shared" si="372"/>
        <v>0</v>
      </c>
      <c r="H663" s="258">
        <f t="shared" si="373"/>
        <v>0</v>
      </c>
      <c r="I663" s="258">
        <f t="shared" si="374"/>
        <v>0</v>
      </c>
      <c r="J663" s="258">
        <f t="shared" si="375"/>
        <v>0</v>
      </c>
      <c r="K663" s="3"/>
      <c r="L663" s="3"/>
      <c r="M663" s="3"/>
      <c r="N663" s="3"/>
      <c r="O663" s="3"/>
      <c r="P663" s="98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25.05" customHeight="1">
      <c r="A664" s="210" t="s">
        <v>721</v>
      </c>
      <c r="B664" s="241">
        <v>550</v>
      </c>
      <c r="C664" s="90"/>
      <c r="D664" s="167"/>
      <c r="E664" s="335"/>
      <c r="F664" s="258">
        <f t="shared" si="371"/>
        <v>0</v>
      </c>
      <c r="G664" s="258">
        <f t="shared" si="372"/>
        <v>0</v>
      </c>
      <c r="H664" s="258">
        <f t="shared" si="373"/>
        <v>0</v>
      </c>
      <c r="I664" s="258">
        <f t="shared" si="374"/>
        <v>0</v>
      </c>
      <c r="J664" s="258">
        <f t="shared" si="375"/>
        <v>0</v>
      </c>
      <c r="K664" s="3"/>
      <c r="L664" s="3"/>
      <c r="M664" s="3"/>
      <c r="N664" s="3"/>
      <c r="O664" s="3"/>
      <c r="P664" s="98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25.05" customHeight="1">
      <c r="A665" s="318" t="s">
        <v>724</v>
      </c>
      <c r="B665" s="315"/>
      <c r="C665" s="316"/>
      <c r="D665" s="317"/>
      <c r="E665" s="336"/>
      <c r="F665" s="290"/>
      <c r="G665" s="290"/>
      <c r="H665" s="290"/>
      <c r="I665" s="290"/>
      <c r="J665" s="290"/>
      <c r="K665" s="3"/>
      <c r="L665" s="3"/>
      <c r="M665" s="3"/>
      <c r="N665" s="3"/>
      <c r="O665" s="3"/>
      <c r="P665" s="98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25.05" customHeight="1">
      <c r="A666" s="215" t="s">
        <v>722</v>
      </c>
      <c r="B666" s="241">
        <v>250</v>
      </c>
      <c r="C666" s="90"/>
      <c r="D666" s="167"/>
      <c r="E666" s="335"/>
      <c r="F666" s="258">
        <f t="shared" si="371"/>
        <v>0</v>
      </c>
      <c r="G666" s="258">
        <f t="shared" si="372"/>
        <v>0</v>
      </c>
      <c r="H666" s="258">
        <f t="shared" si="373"/>
        <v>0</v>
      </c>
      <c r="I666" s="258">
        <f t="shared" si="374"/>
        <v>0</v>
      </c>
      <c r="J666" s="258">
        <f t="shared" si="375"/>
        <v>0</v>
      </c>
      <c r="K666" s="3"/>
      <c r="L666" s="3"/>
      <c r="M666" s="3"/>
      <c r="N666" s="3"/>
      <c r="O666" s="3"/>
      <c r="P666" s="98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25.05" customHeight="1">
      <c r="A667" s="300" t="s">
        <v>723</v>
      </c>
      <c r="B667" s="241">
        <v>1500</v>
      </c>
      <c r="C667" s="90"/>
      <c r="D667" s="167"/>
      <c r="E667" s="335"/>
      <c r="F667" s="302">
        <f t="shared" si="371"/>
        <v>0</v>
      </c>
      <c r="G667" s="302">
        <f t="shared" si="372"/>
        <v>0</v>
      </c>
      <c r="H667" s="302">
        <f t="shared" si="373"/>
        <v>0</v>
      </c>
      <c r="I667" s="302">
        <f t="shared" si="374"/>
        <v>0</v>
      </c>
      <c r="J667" s="302">
        <f t="shared" si="375"/>
        <v>0</v>
      </c>
      <c r="K667" s="3"/>
      <c r="L667" s="3"/>
      <c r="M667" s="3"/>
      <c r="N667" s="3"/>
      <c r="O667" s="3"/>
      <c r="P667" s="98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25.05" customHeight="1">
      <c r="A668" s="311" t="s">
        <v>725</v>
      </c>
      <c r="B668" s="309"/>
      <c r="C668" s="291"/>
      <c r="D668" s="310"/>
      <c r="E668" s="331"/>
      <c r="F668" s="290"/>
      <c r="G668" s="290"/>
      <c r="H668" s="290"/>
      <c r="I668" s="290"/>
      <c r="J668" s="290"/>
      <c r="K668" s="3"/>
      <c r="L668" s="3"/>
      <c r="M668" s="3"/>
      <c r="N668" s="3"/>
      <c r="O668" s="3"/>
      <c r="P668" s="98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25.05" customHeight="1">
      <c r="A669" s="216" t="s">
        <v>591</v>
      </c>
      <c r="B669" s="239">
        <v>900</v>
      </c>
      <c r="C669" s="95"/>
      <c r="D669" s="106"/>
      <c r="E669" s="333"/>
      <c r="F669" s="264">
        <f t="shared" si="371"/>
        <v>0</v>
      </c>
      <c r="G669" s="264">
        <f t="shared" si="372"/>
        <v>0</v>
      </c>
      <c r="H669" s="264">
        <f t="shared" si="373"/>
        <v>0</v>
      </c>
      <c r="I669" s="264">
        <f t="shared" si="374"/>
        <v>0</v>
      </c>
      <c r="J669" s="264">
        <f t="shared" si="375"/>
        <v>0</v>
      </c>
      <c r="K669" s="3"/>
      <c r="L669" s="3"/>
      <c r="M669" s="3"/>
      <c r="N669" s="3"/>
      <c r="O669" s="3"/>
      <c r="P669" s="98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25.05" customHeight="1">
      <c r="A670" s="217" t="s">
        <v>590</v>
      </c>
      <c r="B670" s="230">
        <v>900</v>
      </c>
      <c r="C670" s="77"/>
      <c r="D670" s="79"/>
      <c r="E670" s="326"/>
      <c r="F670" s="258">
        <f t="shared" si="371"/>
        <v>0</v>
      </c>
      <c r="G670" s="258">
        <f t="shared" si="372"/>
        <v>0</v>
      </c>
      <c r="H670" s="258">
        <f t="shared" si="373"/>
        <v>0</v>
      </c>
      <c r="I670" s="258">
        <f t="shared" si="374"/>
        <v>0</v>
      </c>
      <c r="J670" s="258">
        <f t="shared" si="375"/>
        <v>0</v>
      </c>
      <c r="K670" s="3"/>
      <c r="L670" s="3"/>
      <c r="M670" s="3"/>
      <c r="N670" s="3"/>
      <c r="O670" s="3"/>
      <c r="P670" s="98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25.05" customHeight="1">
      <c r="A671" s="187" t="s">
        <v>592</v>
      </c>
      <c r="B671" s="230">
        <v>750</v>
      </c>
      <c r="C671" s="77"/>
      <c r="D671" s="79"/>
      <c r="E671" s="326"/>
      <c r="F671" s="258">
        <f t="shared" si="371"/>
        <v>0</v>
      </c>
      <c r="G671" s="258">
        <f t="shared" si="372"/>
        <v>0</v>
      </c>
      <c r="H671" s="258">
        <f t="shared" si="373"/>
        <v>0</v>
      </c>
      <c r="I671" s="258">
        <f t="shared" si="374"/>
        <v>0</v>
      </c>
      <c r="J671" s="258">
        <f t="shared" si="375"/>
        <v>0</v>
      </c>
      <c r="K671" s="3"/>
      <c r="L671" s="3"/>
      <c r="M671" s="3"/>
      <c r="N671" s="3"/>
      <c r="O671" s="3"/>
      <c r="P671" s="98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25.05" customHeight="1">
      <c r="A672" s="319" t="s">
        <v>593</v>
      </c>
      <c r="B672" s="241">
        <v>600</v>
      </c>
      <c r="C672" s="90"/>
      <c r="D672" s="167"/>
      <c r="E672" s="335"/>
      <c r="F672" s="302">
        <f t="shared" si="371"/>
        <v>0</v>
      </c>
      <c r="G672" s="302">
        <f t="shared" si="372"/>
        <v>0</v>
      </c>
      <c r="H672" s="302">
        <f t="shared" si="373"/>
        <v>0</v>
      </c>
      <c r="I672" s="302">
        <f t="shared" si="374"/>
        <v>0</v>
      </c>
      <c r="J672" s="302">
        <f t="shared" si="375"/>
        <v>0</v>
      </c>
      <c r="K672" s="3"/>
      <c r="L672" s="3"/>
      <c r="M672" s="3"/>
      <c r="N672" s="3"/>
      <c r="O672" s="3"/>
      <c r="P672" s="98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37" ht="25.05" customHeight="1">
      <c r="A673" s="320" t="s">
        <v>726</v>
      </c>
      <c r="B673" s="309"/>
      <c r="C673" s="291"/>
      <c r="D673" s="310"/>
      <c r="E673" s="331"/>
      <c r="F673" s="290"/>
      <c r="G673" s="290"/>
      <c r="H673" s="290"/>
      <c r="I673" s="290"/>
      <c r="J673" s="290"/>
      <c r="K673" s="3"/>
      <c r="L673" s="3"/>
      <c r="M673" s="3"/>
      <c r="N673" s="3"/>
      <c r="O673" s="3"/>
      <c r="P673" s="98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37" ht="25.05" customHeight="1">
      <c r="A674" s="321" t="s">
        <v>57</v>
      </c>
      <c r="B674" s="242">
        <v>1000</v>
      </c>
      <c r="C674" s="171"/>
      <c r="D674" s="172"/>
      <c r="E674" s="337"/>
      <c r="F674" s="265">
        <f t="shared" si="371"/>
        <v>0</v>
      </c>
      <c r="G674" s="265">
        <f t="shared" si="372"/>
        <v>0</v>
      </c>
      <c r="H674" s="265">
        <f t="shared" si="373"/>
        <v>0</v>
      </c>
      <c r="I674" s="265">
        <f t="shared" si="374"/>
        <v>0</v>
      </c>
      <c r="J674" s="265">
        <f t="shared" si="375"/>
        <v>0</v>
      </c>
      <c r="K674" s="3"/>
      <c r="L674" s="3"/>
      <c r="M674" s="3"/>
      <c r="N674" s="3"/>
      <c r="O674" s="3"/>
      <c r="P674" s="98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37" ht="25.05" customHeight="1">
      <c r="A675" s="312" t="s">
        <v>727</v>
      </c>
      <c r="B675" s="309"/>
      <c r="C675" s="291"/>
      <c r="D675" s="310"/>
      <c r="E675" s="331"/>
      <c r="F675" s="290"/>
      <c r="G675" s="290"/>
      <c r="H675" s="290"/>
      <c r="I675" s="290"/>
      <c r="J675" s="290"/>
      <c r="K675" s="3"/>
      <c r="L675" s="3"/>
      <c r="M675" s="3"/>
      <c r="N675" s="3"/>
      <c r="O675" s="3"/>
      <c r="P675" s="98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37" ht="25.05" customHeight="1">
      <c r="A676" s="180" t="s">
        <v>539</v>
      </c>
      <c r="B676" s="220">
        <v>150</v>
      </c>
      <c r="C676" s="85"/>
      <c r="D676" s="85"/>
      <c r="E676" s="326"/>
      <c r="F676" s="258">
        <f>E676*B676</f>
        <v>0</v>
      </c>
      <c r="G676" s="258">
        <f>B676*E676</f>
        <v>0</v>
      </c>
      <c r="H676" s="258">
        <f>B676*E676</f>
        <v>0</v>
      </c>
      <c r="I676" s="258">
        <f>B676*E676</f>
        <v>0</v>
      </c>
      <c r="J676" s="258">
        <f>B676*E676</f>
        <v>0</v>
      </c>
      <c r="K676" s="3"/>
      <c r="L676" s="3"/>
      <c r="M676" s="3"/>
      <c r="N676" s="3"/>
      <c r="O676" s="3"/>
      <c r="P676" s="98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37" ht="25.05" customHeight="1">
      <c r="A677" s="180" t="s">
        <v>540</v>
      </c>
      <c r="B677" s="220">
        <v>140</v>
      </c>
      <c r="C677" s="85"/>
      <c r="D677" s="85"/>
      <c r="E677" s="326"/>
      <c r="F677" s="258">
        <f>E677*B677</f>
        <v>0</v>
      </c>
      <c r="G677" s="258">
        <f>B677*E677</f>
        <v>0</v>
      </c>
      <c r="H677" s="258">
        <f>B677*E677</f>
        <v>0</v>
      </c>
      <c r="I677" s="258">
        <f>B677*E677</f>
        <v>0</v>
      </c>
      <c r="J677" s="258">
        <f>B677*E677</f>
        <v>0</v>
      </c>
      <c r="K677" s="3"/>
      <c r="L677" s="3"/>
      <c r="M677" s="3"/>
      <c r="N677" s="3"/>
      <c r="O677" s="3"/>
      <c r="P677" s="98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37" ht="25.05" customHeight="1">
      <c r="A678" s="192" t="s">
        <v>367</v>
      </c>
      <c r="B678" s="231">
        <v>400</v>
      </c>
      <c r="C678" s="89"/>
      <c r="D678" s="91"/>
      <c r="E678" s="326"/>
      <c r="F678" s="258">
        <f>E678*B678</f>
        <v>0</v>
      </c>
      <c r="G678" s="258">
        <f>B678*E678</f>
        <v>0</v>
      </c>
      <c r="H678" s="258">
        <f>B678*E678</f>
        <v>0</v>
      </c>
      <c r="I678" s="258">
        <f>B678*E678</f>
        <v>0</v>
      </c>
      <c r="J678" s="258">
        <f>B678*E678</f>
        <v>0</v>
      </c>
    </row>
    <row r="679" spans="1:37" ht="25.05" customHeight="1">
      <c r="A679" s="207" t="s">
        <v>227</v>
      </c>
      <c r="B679" s="239">
        <v>3500</v>
      </c>
      <c r="C679" s="95"/>
      <c r="D679" s="106"/>
      <c r="E679" s="333"/>
      <c r="F679" s="264">
        <f t="shared" si="371"/>
        <v>0</v>
      </c>
      <c r="G679" s="264">
        <f t="shared" si="372"/>
        <v>0</v>
      </c>
      <c r="H679" s="264">
        <f t="shared" si="373"/>
        <v>0</v>
      </c>
      <c r="I679" s="264">
        <f t="shared" si="374"/>
        <v>0</v>
      </c>
      <c r="J679" s="264">
        <f t="shared" si="375"/>
        <v>0</v>
      </c>
    </row>
    <row r="680" spans="1:37" ht="25.05" customHeight="1">
      <c r="A680" s="187" t="s">
        <v>228</v>
      </c>
      <c r="B680" s="230">
        <v>3500</v>
      </c>
      <c r="C680" s="77"/>
      <c r="D680" s="79"/>
      <c r="E680" s="326"/>
      <c r="F680" s="258">
        <f t="shared" si="371"/>
        <v>0</v>
      </c>
      <c r="G680" s="258">
        <f t="shared" si="372"/>
        <v>0</v>
      </c>
      <c r="H680" s="258">
        <f t="shared" si="373"/>
        <v>0</v>
      </c>
      <c r="I680" s="258">
        <f t="shared" si="374"/>
        <v>0</v>
      </c>
      <c r="J680" s="258">
        <f t="shared" si="375"/>
        <v>0</v>
      </c>
    </row>
    <row r="681" spans="1:37" ht="25.05" customHeight="1">
      <c r="A681" s="187" t="s">
        <v>229</v>
      </c>
      <c r="B681" s="230">
        <v>3500</v>
      </c>
      <c r="C681" s="77"/>
      <c r="D681" s="79"/>
      <c r="E681" s="326"/>
      <c r="F681" s="258">
        <f t="shared" si="371"/>
        <v>0</v>
      </c>
      <c r="G681" s="258">
        <f t="shared" si="372"/>
        <v>0</v>
      </c>
      <c r="H681" s="258">
        <f t="shared" si="373"/>
        <v>0</v>
      </c>
      <c r="I681" s="258">
        <f t="shared" si="374"/>
        <v>0</v>
      </c>
      <c r="J681" s="258">
        <f t="shared" si="375"/>
        <v>0</v>
      </c>
      <c r="K681" s="3"/>
      <c r="L681" s="3"/>
      <c r="M681" s="3"/>
      <c r="N681" s="3"/>
      <c r="O681" s="3"/>
      <c r="P681" s="98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37" ht="25.05" customHeight="1">
      <c r="A682" s="319" t="s">
        <v>230</v>
      </c>
      <c r="B682" s="241">
        <v>200</v>
      </c>
      <c r="C682" s="90"/>
      <c r="D682" s="167"/>
      <c r="E682" s="335"/>
      <c r="F682" s="302">
        <f t="shared" si="371"/>
        <v>0</v>
      </c>
      <c r="G682" s="302">
        <f t="shared" si="372"/>
        <v>0</v>
      </c>
      <c r="H682" s="302">
        <f t="shared" si="373"/>
        <v>0</v>
      </c>
      <c r="I682" s="302">
        <f t="shared" si="374"/>
        <v>0</v>
      </c>
      <c r="J682" s="302">
        <f t="shared" si="375"/>
        <v>0</v>
      </c>
      <c r="K682" s="3"/>
      <c r="L682" s="3"/>
      <c r="M682" s="3"/>
      <c r="N682" s="3"/>
      <c r="O682" s="3"/>
      <c r="P682" s="98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37" ht="25.05" customHeight="1">
      <c r="A683" s="312" t="s">
        <v>728</v>
      </c>
      <c r="B683" s="309"/>
      <c r="C683" s="291"/>
      <c r="D683" s="310"/>
      <c r="E683" s="331"/>
      <c r="F683" s="290"/>
      <c r="G683" s="290"/>
      <c r="H683" s="290"/>
      <c r="I683" s="290"/>
      <c r="J683" s="290"/>
      <c r="K683" s="3"/>
      <c r="L683" s="3"/>
      <c r="M683" s="3"/>
      <c r="N683" s="3"/>
      <c r="O683" s="3"/>
      <c r="P683" s="56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37" ht="25.05" customHeight="1">
      <c r="A684" s="208" t="s">
        <v>361</v>
      </c>
      <c r="B684" s="239">
        <v>400</v>
      </c>
      <c r="C684" s="95"/>
      <c r="D684" s="106"/>
      <c r="E684" s="333"/>
      <c r="F684" s="264">
        <f t="shared" si="371"/>
        <v>0</v>
      </c>
      <c r="G684" s="264">
        <f t="shared" si="372"/>
        <v>0</v>
      </c>
      <c r="H684" s="264">
        <f t="shared" si="373"/>
        <v>0</v>
      </c>
      <c r="I684" s="264">
        <f t="shared" si="374"/>
        <v>0</v>
      </c>
      <c r="J684" s="264">
        <f t="shared" si="375"/>
        <v>0</v>
      </c>
      <c r="K684" s="3"/>
      <c r="L684" s="3"/>
      <c r="M684" s="3"/>
      <c r="N684" s="3"/>
      <c r="O684" s="3"/>
      <c r="P684" s="56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37" ht="25.05" customHeight="1">
      <c r="A685" s="194" t="s">
        <v>514</v>
      </c>
      <c r="B685" s="230">
        <v>400</v>
      </c>
      <c r="C685" s="77"/>
      <c r="D685" s="79"/>
      <c r="E685" s="326"/>
      <c r="F685" s="258">
        <f t="shared" si="371"/>
        <v>0</v>
      </c>
      <c r="G685" s="258">
        <f t="shared" si="372"/>
        <v>0</v>
      </c>
      <c r="H685" s="258">
        <f t="shared" si="373"/>
        <v>0</v>
      </c>
      <c r="I685" s="258">
        <f t="shared" si="374"/>
        <v>0</v>
      </c>
      <c r="J685" s="258">
        <f t="shared" si="375"/>
        <v>0</v>
      </c>
      <c r="K685" s="3"/>
      <c r="L685" s="3"/>
      <c r="M685" s="3"/>
      <c r="N685" s="3"/>
      <c r="O685" s="3"/>
      <c r="P685" s="56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37" s="14" customFormat="1" ht="25.05" customHeight="1">
      <c r="A686" s="300" t="s">
        <v>362</v>
      </c>
      <c r="B686" s="241">
        <v>400</v>
      </c>
      <c r="C686" s="90"/>
      <c r="D686" s="167"/>
      <c r="E686" s="335"/>
      <c r="F686" s="302">
        <f t="shared" si="371"/>
        <v>0</v>
      </c>
      <c r="G686" s="302">
        <f t="shared" si="372"/>
        <v>0</v>
      </c>
      <c r="H686" s="302">
        <f t="shared" si="373"/>
        <v>0</v>
      </c>
      <c r="I686" s="302">
        <f t="shared" si="374"/>
        <v>0</v>
      </c>
      <c r="J686" s="302">
        <f t="shared" si="375"/>
        <v>0</v>
      </c>
      <c r="K686" s="3"/>
      <c r="L686" s="3"/>
      <c r="M686" s="3"/>
      <c r="N686" s="3"/>
      <c r="O686" s="3"/>
      <c r="P686" s="56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spans="1:37" s="14" customFormat="1" ht="25.05" customHeight="1">
      <c r="A687" s="311" t="s">
        <v>729</v>
      </c>
      <c r="B687" s="309"/>
      <c r="C687" s="291"/>
      <c r="D687" s="310"/>
      <c r="E687" s="331"/>
      <c r="F687" s="290"/>
      <c r="G687" s="290"/>
      <c r="H687" s="290"/>
      <c r="I687" s="290"/>
      <c r="J687" s="290"/>
      <c r="K687" s="3"/>
      <c r="L687" s="3"/>
      <c r="M687" s="3"/>
      <c r="N687" s="3"/>
      <c r="O687" s="3"/>
      <c r="P687" s="56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spans="1:37" ht="25.05" customHeight="1">
      <c r="A688" s="208" t="s">
        <v>363</v>
      </c>
      <c r="B688" s="239">
        <v>800</v>
      </c>
      <c r="C688" s="95"/>
      <c r="D688" s="106"/>
      <c r="E688" s="333"/>
      <c r="F688" s="264">
        <f t="shared" si="371"/>
        <v>0</v>
      </c>
      <c r="G688" s="264">
        <f t="shared" si="372"/>
        <v>0</v>
      </c>
      <c r="H688" s="264">
        <f t="shared" si="373"/>
        <v>0</v>
      </c>
      <c r="I688" s="264">
        <f t="shared" si="374"/>
        <v>0</v>
      </c>
      <c r="J688" s="264">
        <f t="shared" si="375"/>
        <v>0</v>
      </c>
      <c r="K688" s="3"/>
      <c r="L688" s="3"/>
      <c r="M688" s="3"/>
      <c r="N688" s="3"/>
      <c r="O688" s="3"/>
      <c r="P688" s="56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spans="1:37" ht="25.05" customHeight="1">
      <c r="A689" s="194" t="s">
        <v>742</v>
      </c>
      <c r="B689" s="236">
        <v>800</v>
      </c>
      <c r="C689" s="136"/>
      <c r="D689" s="140"/>
      <c r="E689" s="327"/>
      <c r="F689" s="259">
        <f t="shared" si="371"/>
        <v>0</v>
      </c>
      <c r="G689" s="259">
        <f t="shared" si="372"/>
        <v>0</v>
      </c>
      <c r="H689" s="259">
        <f t="shared" si="373"/>
        <v>0</v>
      </c>
      <c r="I689" s="259">
        <f t="shared" si="374"/>
        <v>0</v>
      </c>
      <c r="J689" s="259">
        <f t="shared" si="375"/>
        <v>0</v>
      </c>
      <c r="K689" s="3"/>
      <c r="L689" s="3"/>
      <c r="M689" s="3"/>
      <c r="N689" s="3"/>
      <c r="O689" s="3"/>
      <c r="P689" s="56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spans="1:37" ht="25.05" customHeight="1">
      <c r="A690" s="180" t="s">
        <v>225</v>
      </c>
      <c r="B690" s="230">
        <v>400</v>
      </c>
      <c r="C690" s="77"/>
      <c r="D690" s="79"/>
      <c r="E690" s="326"/>
      <c r="F690" s="258">
        <f t="shared" si="371"/>
        <v>0</v>
      </c>
      <c r="G690" s="258">
        <f t="shared" si="372"/>
        <v>0</v>
      </c>
      <c r="H690" s="258">
        <f t="shared" si="373"/>
        <v>0</v>
      </c>
      <c r="I690" s="258">
        <f t="shared" si="374"/>
        <v>0</v>
      </c>
      <c r="J690" s="258">
        <f t="shared" si="375"/>
        <v>0</v>
      </c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37" ht="25.05" customHeight="1">
      <c r="A691" s="188" t="s">
        <v>226</v>
      </c>
      <c r="B691" s="241">
        <v>300</v>
      </c>
      <c r="C691" s="90"/>
      <c r="D691" s="167"/>
      <c r="E691" s="335"/>
      <c r="F691" s="302">
        <f t="shared" si="371"/>
        <v>0</v>
      </c>
      <c r="G691" s="302">
        <f t="shared" si="372"/>
        <v>0</v>
      </c>
      <c r="H691" s="302">
        <f t="shared" si="373"/>
        <v>0</v>
      </c>
      <c r="I691" s="302">
        <f t="shared" si="374"/>
        <v>0</v>
      </c>
      <c r="J691" s="302">
        <f t="shared" si="375"/>
        <v>0</v>
      </c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</row>
    <row r="692" spans="1:37" ht="25.05" customHeight="1">
      <c r="A692" s="312" t="s">
        <v>730</v>
      </c>
      <c r="B692" s="309"/>
      <c r="C692" s="291"/>
      <c r="D692" s="310"/>
      <c r="E692" s="331"/>
      <c r="F692" s="290"/>
      <c r="G692" s="290"/>
      <c r="H692" s="290"/>
      <c r="I692" s="290"/>
      <c r="J692" s="290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37" ht="25.05" customHeight="1">
      <c r="A693" s="322" t="s">
        <v>741</v>
      </c>
      <c r="B693" s="242">
        <v>150</v>
      </c>
      <c r="C693" s="171"/>
      <c r="D693" s="172"/>
      <c r="E693" s="337"/>
      <c r="F693" s="265">
        <f t="shared" si="371"/>
        <v>0</v>
      </c>
      <c r="G693" s="265">
        <f t="shared" si="372"/>
        <v>0</v>
      </c>
      <c r="H693" s="265">
        <f t="shared" si="373"/>
        <v>0</v>
      </c>
      <c r="I693" s="265">
        <f t="shared" si="374"/>
        <v>0</v>
      </c>
      <c r="J693" s="265">
        <f t="shared" si="375"/>
        <v>0</v>
      </c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37" ht="25.05" customHeight="1">
      <c r="A694" s="312" t="s">
        <v>731</v>
      </c>
      <c r="B694" s="309"/>
      <c r="C694" s="291"/>
      <c r="D694" s="310"/>
      <c r="E694" s="331"/>
      <c r="F694" s="290"/>
      <c r="G694" s="290"/>
      <c r="H694" s="290"/>
      <c r="I694" s="290"/>
      <c r="J694" s="290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37" ht="25.05" customHeight="1">
      <c r="A695" s="321" t="s">
        <v>18</v>
      </c>
      <c r="B695" s="242">
        <v>400</v>
      </c>
      <c r="C695" s="171"/>
      <c r="D695" s="172"/>
      <c r="E695" s="337"/>
      <c r="F695" s="265">
        <f t="shared" si="371"/>
        <v>0</v>
      </c>
      <c r="G695" s="265">
        <f t="shared" si="372"/>
        <v>0</v>
      </c>
      <c r="H695" s="265">
        <f t="shared" si="373"/>
        <v>0</v>
      </c>
      <c r="I695" s="265">
        <f t="shared" si="374"/>
        <v>0</v>
      </c>
      <c r="J695" s="265">
        <f t="shared" si="375"/>
        <v>0</v>
      </c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37" ht="25.05" customHeight="1">
      <c r="A696" s="312" t="s">
        <v>732</v>
      </c>
      <c r="B696" s="309"/>
      <c r="C696" s="291"/>
      <c r="D696" s="310"/>
      <c r="E696" s="331"/>
      <c r="F696" s="290"/>
      <c r="G696" s="290"/>
      <c r="H696" s="290"/>
      <c r="I696" s="290"/>
      <c r="J696" s="290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37" ht="25.05" customHeight="1">
      <c r="A697" s="206" t="s">
        <v>740</v>
      </c>
      <c r="B697" s="239">
        <v>150</v>
      </c>
      <c r="C697" s="95"/>
      <c r="D697" s="106"/>
      <c r="E697" s="333"/>
      <c r="F697" s="264">
        <f t="shared" si="371"/>
        <v>0</v>
      </c>
      <c r="G697" s="264">
        <f t="shared" si="372"/>
        <v>0</v>
      </c>
      <c r="H697" s="264">
        <f t="shared" si="373"/>
        <v>0</v>
      </c>
      <c r="I697" s="264">
        <f t="shared" si="374"/>
        <v>0</v>
      </c>
      <c r="J697" s="264">
        <f t="shared" si="375"/>
        <v>0</v>
      </c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37" ht="25.05" customHeight="1">
      <c r="A698" s="193" t="s">
        <v>739</v>
      </c>
      <c r="B698" s="236">
        <v>150</v>
      </c>
      <c r="C698" s="136"/>
      <c r="D698" s="140"/>
      <c r="E698" s="327"/>
      <c r="F698" s="259">
        <f t="shared" si="371"/>
        <v>0</v>
      </c>
      <c r="G698" s="259">
        <f t="shared" si="372"/>
        <v>0</v>
      </c>
      <c r="H698" s="259">
        <f t="shared" si="373"/>
        <v>0</v>
      </c>
      <c r="I698" s="259">
        <f t="shared" si="374"/>
        <v>0</v>
      </c>
      <c r="J698" s="259">
        <f t="shared" si="375"/>
        <v>0</v>
      </c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37" ht="25.05" customHeight="1">
      <c r="A699" s="202" t="s">
        <v>738</v>
      </c>
      <c r="B699" s="239">
        <v>150</v>
      </c>
      <c r="C699" s="95"/>
      <c r="D699" s="106"/>
      <c r="E699" s="333"/>
      <c r="F699" s="264">
        <f t="shared" si="371"/>
        <v>0</v>
      </c>
      <c r="G699" s="264">
        <f t="shared" si="372"/>
        <v>0</v>
      </c>
      <c r="H699" s="264">
        <f t="shared" si="373"/>
        <v>0</v>
      </c>
      <c r="I699" s="264">
        <f t="shared" si="374"/>
        <v>0</v>
      </c>
      <c r="J699" s="264">
        <f t="shared" si="375"/>
        <v>0</v>
      </c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37" ht="25.05" customHeight="1">
      <c r="A700" s="202" t="s">
        <v>737</v>
      </c>
      <c r="B700" s="239">
        <v>150</v>
      </c>
      <c r="C700" s="95"/>
      <c r="D700" s="106"/>
      <c r="E700" s="333"/>
      <c r="F700" s="264">
        <f t="shared" si="371"/>
        <v>0</v>
      </c>
      <c r="G700" s="264">
        <f t="shared" si="372"/>
        <v>0</v>
      </c>
      <c r="H700" s="264">
        <f t="shared" si="373"/>
        <v>0</v>
      </c>
      <c r="I700" s="264">
        <f t="shared" si="374"/>
        <v>0</v>
      </c>
      <c r="J700" s="264">
        <f t="shared" si="375"/>
        <v>0</v>
      </c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37" ht="25.05" customHeight="1">
      <c r="A701" s="207" t="s">
        <v>538</v>
      </c>
      <c r="B701" s="239">
        <v>150</v>
      </c>
      <c r="C701" s="95"/>
      <c r="D701" s="106"/>
      <c r="E701" s="333"/>
      <c r="F701" s="264">
        <f t="shared" si="371"/>
        <v>0</v>
      </c>
      <c r="G701" s="264">
        <f t="shared" si="372"/>
        <v>0</v>
      </c>
      <c r="H701" s="264">
        <f t="shared" si="373"/>
        <v>0</v>
      </c>
      <c r="I701" s="264">
        <f t="shared" si="374"/>
        <v>0</v>
      </c>
      <c r="J701" s="264">
        <f t="shared" si="375"/>
        <v>0</v>
      </c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37" ht="25.05" customHeight="1">
      <c r="A702" s="187" t="s">
        <v>736</v>
      </c>
      <c r="B702" s="236">
        <v>100</v>
      </c>
      <c r="C702" s="136"/>
      <c r="D702" s="140"/>
      <c r="E702" s="327"/>
      <c r="F702" s="259">
        <f t="shared" si="371"/>
        <v>0</v>
      </c>
      <c r="G702" s="259">
        <f t="shared" si="372"/>
        <v>0</v>
      </c>
      <c r="H702" s="259">
        <f t="shared" si="373"/>
        <v>0</v>
      </c>
      <c r="I702" s="259">
        <f t="shared" si="374"/>
        <v>0</v>
      </c>
      <c r="J702" s="259">
        <f t="shared" si="375"/>
        <v>0</v>
      </c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37" ht="25.05" customHeight="1">
      <c r="A703" s="193" t="s">
        <v>735</v>
      </c>
      <c r="B703" s="236">
        <v>150</v>
      </c>
      <c r="C703" s="136"/>
      <c r="D703" s="140"/>
      <c r="E703" s="327"/>
      <c r="F703" s="259">
        <f t="shared" si="371"/>
        <v>0</v>
      </c>
      <c r="G703" s="259">
        <f t="shared" si="372"/>
        <v>0</v>
      </c>
      <c r="H703" s="259">
        <f t="shared" si="373"/>
        <v>0</v>
      </c>
      <c r="I703" s="259">
        <f t="shared" si="374"/>
        <v>0</v>
      </c>
      <c r="J703" s="259">
        <f t="shared" si="375"/>
        <v>0</v>
      </c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37" ht="25.05" customHeight="1">
      <c r="A704" s="193" t="s">
        <v>734</v>
      </c>
      <c r="B704" s="236">
        <v>150</v>
      </c>
      <c r="C704" s="136"/>
      <c r="D704" s="140"/>
      <c r="E704" s="327"/>
      <c r="F704" s="259">
        <f t="shared" si="371"/>
        <v>0</v>
      </c>
      <c r="G704" s="259">
        <f t="shared" si="372"/>
        <v>0</v>
      </c>
      <c r="H704" s="259">
        <f t="shared" si="373"/>
        <v>0</v>
      </c>
      <c r="I704" s="259">
        <f t="shared" si="374"/>
        <v>0</v>
      </c>
      <c r="J704" s="259">
        <f t="shared" si="375"/>
        <v>0</v>
      </c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25.05" customHeight="1">
      <c r="A705" s="319" t="s">
        <v>695</v>
      </c>
      <c r="B705" s="241">
        <v>150</v>
      </c>
      <c r="C705" s="90"/>
      <c r="D705" s="167"/>
      <c r="E705" s="335"/>
      <c r="F705" s="302">
        <f t="shared" si="371"/>
        <v>0</v>
      </c>
      <c r="G705" s="302">
        <f t="shared" si="372"/>
        <v>0</v>
      </c>
      <c r="H705" s="302">
        <f t="shared" si="373"/>
        <v>0</v>
      </c>
      <c r="I705" s="302">
        <f t="shared" si="374"/>
        <v>0</v>
      </c>
      <c r="J705" s="302">
        <f t="shared" si="375"/>
        <v>0</v>
      </c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25.05" customHeight="1">
      <c r="A706" s="511" t="s">
        <v>962</v>
      </c>
      <c r="B706" s="241">
        <v>35</v>
      </c>
      <c r="C706" s="90"/>
      <c r="D706" s="167"/>
      <c r="E706" s="510"/>
      <c r="F706" s="302">
        <f t="shared" ref="F706" si="381">E706*B706</f>
        <v>0</v>
      </c>
      <c r="G706" s="302">
        <f t="shared" ref="G706" si="382">B706*E706</f>
        <v>0</v>
      </c>
      <c r="H706" s="302">
        <f t="shared" ref="H706" si="383">B706*E706</f>
        <v>0</v>
      </c>
      <c r="I706" s="302">
        <f t="shared" ref="I706" si="384">B706*E706</f>
        <v>0</v>
      </c>
      <c r="J706" s="302">
        <f t="shared" ref="J706" si="385">B706*E706</f>
        <v>0</v>
      </c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25.05" customHeight="1">
      <c r="A707" s="312" t="s">
        <v>733</v>
      </c>
      <c r="B707" s="309"/>
      <c r="C707" s="291"/>
      <c r="D707" s="310"/>
      <c r="E707" s="331"/>
      <c r="F707" s="290"/>
      <c r="G707" s="290"/>
      <c r="H707" s="290"/>
      <c r="I707" s="290"/>
      <c r="J707" s="290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25.05" customHeight="1">
      <c r="A708" s="208" t="s">
        <v>364</v>
      </c>
      <c r="B708" s="239">
        <v>800</v>
      </c>
      <c r="C708" s="95"/>
      <c r="D708" s="106"/>
      <c r="E708" s="333"/>
      <c r="F708" s="264">
        <f t="shared" si="371"/>
        <v>0</v>
      </c>
      <c r="G708" s="264">
        <f t="shared" si="372"/>
        <v>0</v>
      </c>
      <c r="H708" s="264">
        <f t="shared" si="373"/>
        <v>0</v>
      </c>
      <c r="I708" s="264">
        <f t="shared" si="374"/>
        <v>0</v>
      </c>
      <c r="J708" s="264">
        <f t="shared" si="375"/>
        <v>0</v>
      </c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25.05" customHeight="1">
      <c r="A709" s="187" t="s">
        <v>231</v>
      </c>
      <c r="B709" s="230">
        <v>490</v>
      </c>
      <c r="C709" s="77"/>
      <c r="D709" s="79"/>
      <c r="E709" s="326"/>
      <c r="F709" s="258">
        <f t="shared" si="371"/>
        <v>0</v>
      </c>
      <c r="G709" s="258">
        <f t="shared" si="372"/>
        <v>0</v>
      </c>
      <c r="H709" s="258">
        <f t="shared" si="373"/>
        <v>0</v>
      </c>
      <c r="I709" s="258">
        <f t="shared" si="374"/>
        <v>0</v>
      </c>
      <c r="J709" s="258">
        <f t="shared" si="375"/>
        <v>0</v>
      </c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25.05" customHeight="1">
      <c r="A710" s="187" t="s">
        <v>232</v>
      </c>
      <c r="B710" s="230">
        <v>490</v>
      </c>
      <c r="C710" s="77"/>
      <c r="D710" s="79"/>
      <c r="E710" s="326"/>
      <c r="F710" s="258">
        <f t="shared" si="371"/>
        <v>0</v>
      </c>
      <c r="G710" s="258">
        <f t="shared" si="372"/>
        <v>0</v>
      </c>
      <c r="H710" s="258">
        <f t="shared" si="373"/>
        <v>0</v>
      </c>
      <c r="I710" s="258">
        <f t="shared" si="374"/>
        <v>0</v>
      </c>
      <c r="J710" s="258">
        <f t="shared" si="375"/>
        <v>0</v>
      </c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25.05" customHeight="1">
      <c r="A711" s="187" t="s">
        <v>233</v>
      </c>
      <c r="B711" s="230">
        <v>490</v>
      </c>
      <c r="C711" s="77"/>
      <c r="D711" s="79"/>
      <c r="E711" s="326"/>
      <c r="F711" s="258">
        <f t="shared" si="371"/>
        <v>0</v>
      </c>
      <c r="G711" s="258">
        <f t="shared" si="372"/>
        <v>0</v>
      </c>
      <c r="H711" s="258">
        <f t="shared" si="373"/>
        <v>0</v>
      </c>
      <c r="I711" s="258">
        <f t="shared" si="374"/>
        <v>0</v>
      </c>
      <c r="J711" s="258">
        <f t="shared" si="375"/>
        <v>0</v>
      </c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25.05" customHeight="1">
      <c r="A712" s="498"/>
      <c r="B712" s="499"/>
      <c r="C712" s="499"/>
      <c r="D712" s="499"/>
      <c r="E712" s="329" t="s">
        <v>552</v>
      </c>
      <c r="F712" s="260" t="s">
        <v>496</v>
      </c>
      <c r="G712" s="260" t="s">
        <v>5</v>
      </c>
      <c r="H712" s="260" t="s">
        <v>566</v>
      </c>
      <c r="I712" s="260" t="s">
        <v>7</v>
      </c>
      <c r="J712" s="260" t="s">
        <v>567</v>
      </c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25.05" customHeight="1">
      <c r="A713" s="546" t="s">
        <v>920</v>
      </c>
      <c r="B713" s="547"/>
      <c r="C713" s="103"/>
      <c r="D713" s="103"/>
      <c r="E713" s="330" t="e">
        <f>SUM(E708:E711,E697:E705,E695,E693,E688:E691,E684:E686,E676:E682,E674,E669:E672,E666:E667,E660:E664,E656:E658,#REF!)</f>
        <v>#REF!</v>
      </c>
      <c r="F713" s="261">
        <f>SUM(F708:F711,F697:F705,F695,F693,F706,F688:F691,F684:F686,F676:F682,F674,F669:F672,F666:F667,F660:F664,F656:F658)</f>
        <v>0</v>
      </c>
      <c r="G713" s="261">
        <f>SUM(G708:G711,G697:G705,G695,G693,G688:G691,G706,G684:G686,G676:G682,G674,G669:G672,G666:G667,G660:G664,G656:G658)</f>
        <v>0</v>
      </c>
      <c r="H713" s="261">
        <f>SUM(H708:H711,H697:H705,H695,H693,H688:H691,H706,H684:H686,H676:H682,H674,H669:H672,H666:H667,H660:H664,H656:H658)</f>
        <v>0</v>
      </c>
      <c r="I713" s="261">
        <f>SUM(I708:I711,I697:I705,I695,I693,I688:I691,I684:I686,I706,I676:I682,I674,I669:I672,I666:I667,I660:I664,I656:I658)</f>
        <v>0</v>
      </c>
      <c r="J713" s="261">
        <f>SUM(J708:J711,J697:J705,J695,J693,J688:J691,J684:J686,J706,J676:J682,J674,J669:J672,J666:J667,J660:J664,J656:J658)</f>
        <v>0</v>
      </c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25.05" customHeight="1">
      <c r="A714" s="528" t="s">
        <v>29</v>
      </c>
      <c r="B714" s="529"/>
      <c r="C714" s="529"/>
      <c r="D714" s="529"/>
      <c r="E714" s="529"/>
      <c r="F714" s="529"/>
      <c r="G714" s="529"/>
      <c r="H714" s="529"/>
      <c r="I714" s="529"/>
      <c r="J714" s="530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22.8">
      <c r="A715" s="283"/>
      <c r="B715" s="262" t="s">
        <v>496</v>
      </c>
      <c r="C715" s="75" t="s">
        <v>5</v>
      </c>
      <c r="D715" s="75" t="s">
        <v>6</v>
      </c>
      <c r="E715" s="329" t="s">
        <v>552</v>
      </c>
      <c r="F715" s="260" t="s">
        <v>496</v>
      </c>
      <c r="G715" s="270" t="s">
        <v>5</v>
      </c>
      <c r="H715" s="270" t="s">
        <v>566</v>
      </c>
      <c r="I715" s="260" t="s">
        <v>7</v>
      </c>
      <c r="J715" s="260" t="s">
        <v>568</v>
      </c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30" customHeight="1">
      <c r="A716" s="180" t="s">
        <v>8</v>
      </c>
      <c r="B716" s="230">
        <v>650</v>
      </c>
      <c r="C716" s="88"/>
      <c r="D716" s="86"/>
      <c r="E716" s="326"/>
      <c r="F716" s="258">
        <f>E716*B716</f>
        <v>0</v>
      </c>
      <c r="G716" s="258">
        <f>B716*E716</f>
        <v>0</v>
      </c>
      <c r="H716" s="258">
        <f>B716*E716</f>
        <v>0</v>
      </c>
      <c r="I716" s="258">
        <f>B716*E716</f>
        <v>0</v>
      </c>
      <c r="J716" s="258">
        <f>B716*E716</f>
        <v>0</v>
      </c>
    </row>
    <row r="717" spans="1:28" ht="25.05" customHeight="1">
      <c r="A717" s="188" t="s">
        <v>366</v>
      </c>
      <c r="B717" s="241">
        <v>950</v>
      </c>
      <c r="C717" s="93"/>
      <c r="D717" s="94"/>
      <c r="E717" s="335"/>
      <c r="F717" s="258">
        <f>E717*B717</f>
        <v>0</v>
      </c>
      <c r="G717" s="258">
        <f>B717*E717</f>
        <v>0</v>
      </c>
      <c r="H717" s="258">
        <f>B717*E717</f>
        <v>0</v>
      </c>
      <c r="I717" s="258">
        <f>B717*E717</f>
        <v>0</v>
      </c>
      <c r="J717" s="258">
        <f>B717*E717</f>
        <v>0</v>
      </c>
    </row>
    <row r="718" spans="1:28" ht="25.05" customHeight="1">
      <c r="A718" s="498"/>
      <c r="B718" s="499"/>
      <c r="C718" s="499"/>
      <c r="D718" s="499"/>
      <c r="E718" s="329" t="s">
        <v>552</v>
      </c>
      <c r="F718" s="260" t="s">
        <v>496</v>
      </c>
      <c r="G718" s="260" t="s">
        <v>5</v>
      </c>
      <c r="H718" s="260" t="s">
        <v>566</v>
      </c>
      <c r="I718" s="260" t="s">
        <v>7</v>
      </c>
      <c r="J718" s="260" t="s">
        <v>567</v>
      </c>
    </row>
    <row r="719" spans="1:28" ht="25.05" customHeight="1">
      <c r="A719" s="546" t="s">
        <v>919</v>
      </c>
      <c r="B719" s="547"/>
      <c r="C719" s="103"/>
      <c r="D719" s="103"/>
      <c r="E719" s="330">
        <f t="shared" ref="E719:J719" si="386">SUM(E716:E717)</f>
        <v>0</v>
      </c>
      <c r="F719" s="261">
        <f t="shared" si="386"/>
        <v>0</v>
      </c>
      <c r="G719" s="261">
        <f t="shared" si="386"/>
        <v>0</v>
      </c>
      <c r="H719" s="261">
        <f t="shared" si="386"/>
        <v>0</v>
      </c>
      <c r="I719" s="261">
        <f t="shared" si="386"/>
        <v>0</v>
      </c>
      <c r="J719" s="261">
        <f t="shared" si="386"/>
        <v>0</v>
      </c>
    </row>
    <row r="720" spans="1:28" ht="25.05" customHeight="1">
      <c r="A720" s="542"/>
      <c r="B720" s="542"/>
      <c r="C720" s="542"/>
      <c r="D720" s="542"/>
      <c r="E720" s="543"/>
      <c r="F720" s="540" t="s">
        <v>496</v>
      </c>
      <c r="G720" s="324" t="s">
        <v>648</v>
      </c>
      <c r="H720" s="324" t="s">
        <v>649</v>
      </c>
      <c r="I720" s="324" t="s">
        <v>650</v>
      </c>
      <c r="J720" s="324" t="s">
        <v>651</v>
      </c>
    </row>
    <row r="721" spans="1:10" ht="21">
      <c r="A721" s="544"/>
      <c r="B721" s="544"/>
      <c r="C721" s="544"/>
      <c r="D721" s="544"/>
      <c r="E721" s="545"/>
      <c r="F721" s="541"/>
      <c r="G721" s="323" t="s">
        <v>247</v>
      </c>
      <c r="H721" s="323" t="s">
        <v>245</v>
      </c>
      <c r="I721" s="323" t="s">
        <v>248</v>
      </c>
      <c r="J721" s="323" t="s">
        <v>250</v>
      </c>
    </row>
    <row r="722" spans="1:10" ht="88.95" customHeight="1">
      <c r="A722" s="566" t="s">
        <v>569</v>
      </c>
      <c r="B722" s="566"/>
      <c r="C722" s="99"/>
      <c r="D722" s="100"/>
      <c r="E722" s="538">
        <f>SUM(E593,E572,E563,E541,E533,E523,E516,E483,E467,E428,E416,E408,E395,E390,E370,E354,E341,E327,E293,E241,E232,E114)</f>
        <v>0</v>
      </c>
      <c r="F722" s="536">
        <f>SUM(F114,F232,F241,F293,F313,F653,F713,F719,F327,F341,F354,F370,F390,F395,F408,F416,F428,F467,F483,F516,F523,F533,F541,F563,F572,F593)</f>
        <v>0</v>
      </c>
      <c r="G722" s="536">
        <f>SUM(G114,G232,G241,G293,G313,G327,G341,G653,G713,G719,G354,G370,G390,G395,G408,G416,G428,G467,G483,G516,G523,G533,G541,G563,G572,G575,G593)</f>
        <v>0</v>
      </c>
      <c r="H722" s="536">
        <f>SUM(H114,H232,H241,H293,H313,H327,H341,H653,H713,H719,H354,H370,H390,H395,H408,H416,H428,H467,H483,H516,H523,H533,H541,H563,H572,H575,H593)</f>
        <v>0</v>
      </c>
      <c r="I722" s="536">
        <f>SUM(I114,I232,I241,I293,I313,I327,I341,I354,I370,I653,I713,I719,I390,I395,I408,I416,I428,I467,I483,I516,I523,I533,I541,I563,I572,I575,I593)</f>
        <v>0</v>
      </c>
      <c r="J722" s="536">
        <f>SUM(J114,J232,J241,J293,J313,J327,J341,J354,J370,J653,J713,J719,J390,J395,J408,J416,J428,J467,J483,J516,J523,J533,J541,J563,J572,J575,J593)</f>
        <v>0</v>
      </c>
    </row>
    <row r="723" spans="1:10" ht="40.049999999999997" customHeight="1">
      <c r="A723" s="566"/>
      <c r="B723" s="566"/>
      <c r="C723" s="99"/>
      <c r="D723" s="100"/>
      <c r="E723" s="539"/>
      <c r="F723" s="537"/>
      <c r="G723" s="537"/>
      <c r="H723" s="537"/>
      <c r="I723" s="537"/>
      <c r="J723" s="537"/>
    </row>
    <row r="724" spans="1:10" ht="25.05" customHeight="1">
      <c r="A724" s="569" t="s">
        <v>570</v>
      </c>
      <c r="B724" s="569"/>
      <c r="C724" s="92"/>
      <c r="D724" s="87"/>
      <c r="E724" s="338">
        <f>SUM(E77)</f>
        <v>0</v>
      </c>
      <c r="F724" s="441">
        <f>F77</f>
        <v>0</v>
      </c>
      <c r="G724" s="441">
        <f>G77</f>
        <v>0</v>
      </c>
      <c r="H724" s="441">
        <f>H77</f>
        <v>0</v>
      </c>
      <c r="I724" s="441">
        <f>I77</f>
        <v>0</v>
      </c>
      <c r="J724" s="441">
        <f>J77</f>
        <v>0</v>
      </c>
    </row>
    <row r="725" spans="1:10" ht="25.05" customHeight="1">
      <c r="A725" s="570" t="s">
        <v>553</v>
      </c>
      <c r="B725" s="570"/>
      <c r="C725" s="101"/>
      <c r="D725" s="102"/>
      <c r="E725" s="456">
        <f>SUM(E722:E724)</f>
        <v>0</v>
      </c>
      <c r="F725" s="267">
        <f>SUM(F722:F724)</f>
        <v>0</v>
      </c>
      <c r="G725" s="267">
        <f>SUM(G722:G724)</f>
        <v>0</v>
      </c>
      <c r="H725" s="267">
        <f t="shared" ref="H725:J725" si="387">SUM(H722:H724)</f>
        <v>0</v>
      </c>
      <c r="I725" s="267">
        <f t="shared" si="387"/>
        <v>0</v>
      </c>
      <c r="J725" s="267">
        <f t="shared" si="387"/>
        <v>0</v>
      </c>
    </row>
    <row r="726" spans="1:10" ht="40.950000000000003" customHeight="1">
      <c r="A726" s="340"/>
      <c r="B726" s="341"/>
      <c r="C726" s="342"/>
      <c r="D726" s="342"/>
      <c r="E726" s="343"/>
      <c r="F726" s="344"/>
      <c r="G726" s="257"/>
      <c r="H726" s="257"/>
      <c r="I726" s="257"/>
      <c r="J726" s="257"/>
    </row>
    <row r="727" spans="1:10" ht="43.05" customHeight="1">
      <c r="A727" s="340"/>
      <c r="B727" s="341"/>
      <c r="C727" s="342"/>
      <c r="D727" s="342"/>
      <c r="E727" s="343"/>
      <c r="F727" s="344"/>
      <c r="G727" s="257"/>
      <c r="H727" s="257"/>
      <c r="I727" s="257"/>
      <c r="J727" s="257"/>
    </row>
    <row r="728" spans="1:10" ht="25.05" customHeight="1">
      <c r="A728" s="524" t="s">
        <v>3</v>
      </c>
      <c r="B728" s="524"/>
      <c r="C728" s="524"/>
      <c r="D728" s="524"/>
      <c r="E728" s="524"/>
      <c r="F728" s="524"/>
      <c r="G728" s="524"/>
      <c r="H728" s="524"/>
      <c r="I728" s="524"/>
      <c r="J728" s="524"/>
    </row>
    <row r="729" spans="1:10" ht="25.05" customHeight="1">
      <c r="A729" s="524" t="s">
        <v>241</v>
      </c>
      <c r="B729" s="524"/>
      <c r="C729" s="524"/>
      <c r="D729" s="524"/>
      <c r="E729" s="524"/>
      <c r="F729" s="524"/>
      <c r="G729" s="524"/>
      <c r="H729" s="524"/>
      <c r="I729" s="524"/>
      <c r="J729" s="524"/>
    </row>
    <row r="730" spans="1:10" ht="31.95" customHeight="1">
      <c r="A730" s="524" t="s">
        <v>242</v>
      </c>
      <c r="B730" s="524"/>
      <c r="C730" s="524"/>
      <c r="D730" s="524"/>
      <c r="E730" s="524"/>
      <c r="F730" s="524"/>
      <c r="G730" s="524"/>
      <c r="H730" s="524"/>
      <c r="I730" s="524"/>
      <c r="J730" s="524"/>
    </row>
    <row r="731" spans="1:10" ht="31.95" customHeight="1">
      <c r="A731" s="243"/>
      <c r="B731" s="244"/>
      <c r="C731" s="245"/>
      <c r="D731" s="245"/>
      <c r="E731" s="325"/>
      <c r="F731" s="257"/>
      <c r="G731" s="257"/>
      <c r="H731" s="257"/>
      <c r="I731" s="257"/>
      <c r="J731" s="257"/>
    </row>
    <row r="732" spans="1:10" ht="31.95" customHeight="1"/>
  </sheetData>
  <mergeCells count="171">
    <mergeCell ref="A51:J51"/>
    <mergeCell ref="A38:J38"/>
    <mergeCell ref="A486:J486"/>
    <mergeCell ref="A492:J492"/>
    <mergeCell ref="A495:J495"/>
    <mergeCell ref="A500:J500"/>
    <mergeCell ref="A111:J111"/>
    <mergeCell ref="A242:J242"/>
    <mergeCell ref="A93:J93"/>
    <mergeCell ref="A97:J97"/>
    <mergeCell ref="A101:J101"/>
    <mergeCell ref="A107:J107"/>
    <mergeCell ref="A109:J109"/>
    <mergeCell ref="A206:J206"/>
    <mergeCell ref="A142:J142"/>
    <mergeCell ref="A429:J429"/>
    <mergeCell ref="A232:B232"/>
    <mergeCell ref="A241:B241"/>
    <mergeCell ref="A293:B293"/>
    <mergeCell ref="A233:J233"/>
    <mergeCell ref="A114:B114"/>
    <mergeCell ref="E39:E41"/>
    <mergeCell ref="F39:F41"/>
    <mergeCell ref="B10:B11"/>
    <mergeCell ref="D19:D21"/>
    <mergeCell ref="B23:B25"/>
    <mergeCell ref="B27:B30"/>
    <mergeCell ref="C19:C21"/>
    <mergeCell ref="B19:B21"/>
    <mergeCell ref="F19:F21"/>
    <mergeCell ref="G19:G21"/>
    <mergeCell ref="H19:H21"/>
    <mergeCell ref="E23:E25"/>
    <mergeCell ref="E27:E30"/>
    <mergeCell ref="F23:F25"/>
    <mergeCell ref="G23:G25"/>
    <mergeCell ref="H23:H25"/>
    <mergeCell ref="F27:F30"/>
    <mergeCell ref="G27:G30"/>
    <mergeCell ref="H27:H30"/>
    <mergeCell ref="A26:J26"/>
    <mergeCell ref="I23:I25"/>
    <mergeCell ref="I27:I30"/>
    <mergeCell ref="J27:J30"/>
    <mergeCell ref="J23:J25"/>
    <mergeCell ref="B31:B34"/>
    <mergeCell ref="C31:C34"/>
    <mergeCell ref="D31:D34"/>
    <mergeCell ref="D23:D25"/>
    <mergeCell ref="C23:C25"/>
    <mergeCell ref="D27:D30"/>
    <mergeCell ref="C27:C30"/>
    <mergeCell ref="E3:F3"/>
    <mergeCell ref="E4:F4"/>
    <mergeCell ref="E5:F5"/>
    <mergeCell ref="E6:F6"/>
    <mergeCell ref="E7:I7"/>
    <mergeCell ref="E8:I8"/>
    <mergeCell ref="F10:F11"/>
    <mergeCell ref="A9:J9"/>
    <mergeCell ref="A22:J22"/>
    <mergeCell ref="A18:J18"/>
    <mergeCell ref="A12:J12"/>
    <mergeCell ref="A13:J13"/>
    <mergeCell ref="I19:I21"/>
    <mergeCell ref="J19:J21"/>
    <mergeCell ref="E10:E11"/>
    <mergeCell ref="E19:E21"/>
    <mergeCell ref="E31:E34"/>
    <mergeCell ref="G39:G41"/>
    <mergeCell ref="H39:H41"/>
    <mergeCell ref="I39:I41"/>
    <mergeCell ref="D39:D41"/>
    <mergeCell ref="B39:B41"/>
    <mergeCell ref="C39:C41"/>
    <mergeCell ref="J39:J41"/>
    <mergeCell ref="A505:J505"/>
    <mergeCell ref="A510:J510"/>
    <mergeCell ref="A313:B313"/>
    <mergeCell ref="A327:B327"/>
    <mergeCell ref="A214:J214"/>
    <mergeCell ref="A42:J42"/>
    <mergeCell ref="A78:J78"/>
    <mergeCell ref="A417:J417"/>
    <mergeCell ref="A154:J154"/>
    <mergeCell ref="A172:J172"/>
    <mergeCell ref="A184:J184"/>
    <mergeCell ref="A196:J196"/>
    <mergeCell ref="A55:J55"/>
    <mergeCell ref="A61:J61"/>
    <mergeCell ref="A67:J67"/>
    <mergeCell ref="A115:J115"/>
    <mergeCell ref="A128:J128"/>
    <mergeCell ref="A729:J729"/>
    <mergeCell ref="A428:B428"/>
    <mergeCell ref="A467:B467"/>
    <mergeCell ref="A341:B341"/>
    <mergeCell ref="A354:B354"/>
    <mergeCell ref="A370:B370"/>
    <mergeCell ref="A390:B390"/>
    <mergeCell ref="A251:J251"/>
    <mergeCell ref="A541:B541"/>
    <mergeCell ref="A483:B483"/>
    <mergeCell ref="A516:B516"/>
    <mergeCell ref="A523:B523"/>
    <mergeCell ref="A533:B533"/>
    <mergeCell ref="A395:B395"/>
    <mergeCell ref="A408:B408"/>
    <mergeCell ref="A416:B416"/>
    <mergeCell ref="A722:B723"/>
    <mergeCell ref="F722:F723"/>
    <mergeCell ref="A484:J484"/>
    <mergeCell ref="A517:J517"/>
    <mergeCell ref="A524:J524"/>
    <mergeCell ref="A534:J534"/>
    <mergeCell ref="A396:J396"/>
    <mergeCell ref="A724:B724"/>
    <mergeCell ref="A725:B725"/>
    <mergeCell ref="A594:J594"/>
    <mergeCell ref="A563:B563"/>
    <mergeCell ref="A572:B572"/>
    <mergeCell ref="A593:B593"/>
    <mergeCell ref="A409:J409"/>
    <mergeCell ref="A262:J262"/>
    <mergeCell ref="A294:J294"/>
    <mergeCell ref="A468:J468"/>
    <mergeCell ref="A328:J328"/>
    <mergeCell ref="A342:J342"/>
    <mergeCell ref="A355:J355"/>
    <mergeCell ref="A371:J371"/>
    <mergeCell ref="A391:J391"/>
    <mergeCell ref="A46:J46"/>
    <mergeCell ref="B47:B50"/>
    <mergeCell ref="E47:E50"/>
    <mergeCell ref="F47:F50"/>
    <mergeCell ref="G47:G50"/>
    <mergeCell ref="H47:H50"/>
    <mergeCell ref="I47:I50"/>
    <mergeCell ref="J47:J50"/>
    <mergeCell ref="A245:J245"/>
    <mergeCell ref="A77:B77"/>
    <mergeCell ref="A201:J201"/>
    <mergeCell ref="A221:J221"/>
    <mergeCell ref="A226:J226"/>
    <mergeCell ref="A218:J218"/>
    <mergeCell ref="A314:J314"/>
    <mergeCell ref="A90:J90"/>
    <mergeCell ref="F31:F34"/>
    <mergeCell ref="G31:G34"/>
    <mergeCell ref="H31:H34"/>
    <mergeCell ref="I31:I34"/>
    <mergeCell ref="J31:J34"/>
    <mergeCell ref="A730:J730"/>
    <mergeCell ref="A654:J654"/>
    <mergeCell ref="A714:J714"/>
    <mergeCell ref="A542:J542"/>
    <mergeCell ref="A564:J564"/>
    <mergeCell ref="A573:J573"/>
    <mergeCell ref="A576:J576"/>
    <mergeCell ref="G722:G723"/>
    <mergeCell ref="E722:E723"/>
    <mergeCell ref="H722:H723"/>
    <mergeCell ref="I722:I723"/>
    <mergeCell ref="J722:J723"/>
    <mergeCell ref="F720:F721"/>
    <mergeCell ref="A720:E721"/>
    <mergeCell ref="A653:B653"/>
    <mergeCell ref="A713:B713"/>
    <mergeCell ref="A719:B719"/>
    <mergeCell ref="A728:J728"/>
    <mergeCell ref="A255:J255"/>
  </mergeCells>
  <phoneticPr fontId="0" type="noConversion"/>
  <hyperlinks>
    <hyperlink ref="G3" r:id="rId1"/>
  </hyperlinks>
  <printOptions horizontalCentered="1"/>
  <pageMargins left="0.39370078740157483" right="0.39370078740157483" top="0.39370078740157483" bottom="0.39370078740157483" header="0.51181102362204722" footer="0.27559055118110237"/>
  <pageSetup paperSize="9" scale="34" fitToHeight="0" orientation="portrait" r:id="rId2"/>
  <headerFooter alignWithMargins="0"/>
  <rowBreaks count="2" manualBreakCount="2">
    <brk id="557" max="9" man="1"/>
    <brk id="650" max="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4"/>
  <sheetViews>
    <sheetView view="pageBreakPreview" topLeftCell="A26" zoomScaleNormal="75" zoomScaleSheetLayoutView="100" workbookViewId="0">
      <selection activeCell="G28" sqref="G28"/>
    </sheetView>
  </sheetViews>
  <sheetFormatPr defaultColWidth="11.44140625" defaultRowHeight="25.05" customHeight="1"/>
  <cols>
    <col min="1" max="1" width="89.33203125" style="352" customWidth="1"/>
    <col min="2" max="2" width="14.109375" customWidth="1"/>
    <col min="3" max="3" width="12.33203125" style="34" customWidth="1"/>
  </cols>
  <sheetData>
    <row r="1" spans="1:3" ht="25.05" customHeight="1">
      <c r="A1" s="363"/>
      <c r="B1" s="9"/>
      <c r="C1" s="364"/>
    </row>
    <row r="2" spans="1:3" ht="60" customHeight="1">
      <c r="A2" s="365"/>
      <c r="B2" s="366" t="s">
        <v>237</v>
      </c>
      <c r="C2" s="366"/>
    </row>
    <row r="3" spans="1:3" ht="25.05" customHeight="1">
      <c r="A3" s="363"/>
      <c r="B3" s="367"/>
      <c r="C3" s="368"/>
    </row>
    <row r="4" spans="1:3" ht="25.05" customHeight="1">
      <c r="A4" s="363"/>
      <c r="B4" s="369"/>
      <c r="C4" s="369"/>
    </row>
    <row r="5" spans="1:3" ht="25.05" customHeight="1">
      <c r="A5" s="363"/>
      <c r="B5" s="367"/>
      <c r="C5" s="369"/>
    </row>
    <row r="6" spans="1:3" ht="25.05" customHeight="1">
      <c r="A6" s="363"/>
      <c r="B6" s="367"/>
      <c r="C6" s="369"/>
    </row>
    <row r="7" spans="1:3" ht="25.05" customHeight="1">
      <c r="A7" s="363"/>
      <c r="B7" s="367"/>
      <c r="C7" s="370"/>
    </row>
    <row r="8" spans="1:3" ht="25.05" customHeight="1">
      <c r="A8" s="371"/>
      <c r="B8" s="367"/>
      <c r="C8" s="370"/>
    </row>
    <row r="9" spans="1:3" ht="25.05" customHeight="1">
      <c r="A9" s="640" t="s">
        <v>1</v>
      </c>
      <c r="B9" s="640"/>
      <c r="C9" s="640"/>
    </row>
    <row r="10" spans="1:3" ht="25.05" customHeight="1">
      <c r="A10" s="645"/>
      <c r="B10" s="633" t="s">
        <v>409</v>
      </c>
      <c r="C10" s="671" t="s">
        <v>410</v>
      </c>
    </row>
    <row r="11" spans="1:3" ht="25.05" customHeight="1">
      <c r="A11" s="646"/>
      <c r="B11" s="633"/>
      <c r="C11" s="672"/>
    </row>
    <row r="12" spans="1:3" ht="25.05" customHeight="1">
      <c r="A12" s="624" t="s">
        <v>370</v>
      </c>
      <c r="B12" s="625"/>
      <c r="C12" s="625"/>
    </row>
    <row r="13" spans="1:3" ht="25.05" customHeight="1">
      <c r="A13" s="621" t="s">
        <v>371</v>
      </c>
      <c r="B13" s="622"/>
      <c r="C13" s="623"/>
    </row>
    <row r="14" spans="1:3" ht="25.05" customHeight="1">
      <c r="A14" s="353" t="s">
        <v>373</v>
      </c>
      <c r="B14" s="19">
        <v>1500</v>
      </c>
      <c r="C14" s="48">
        <v>2350</v>
      </c>
    </row>
    <row r="15" spans="1:3" ht="25.05" customHeight="1">
      <c r="A15" s="353" t="s">
        <v>372</v>
      </c>
      <c r="B15" s="19"/>
      <c r="C15" s="42"/>
    </row>
    <row r="16" spans="1:3" ht="25.05" customHeight="1">
      <c r="A16" s="353" t="s">
        <v>374</v>
      </c>
      <c r="B16" s="19"/>
      <c r="C16" s="42"/>
    </row>
    <row r="17" spans="1:4" ht="25.05" customHeight="1">
      <c r="A17" s="187" t="s">
        <v>376</v>
      </c>
      <c r="B17" s="19">
        <v>1500</v>
      </c>
      <c r="C17" s="48">
        <v>2350</v>
      </c>
    </row>
    <row r="18" spans="1:4" ht="25.05" customHeight="1">
      <c r="A18" s="353" t="s">
        <v>375</v>
      </c>
      <c r="B18" s="19"/>
      <c r="C18" s="42"/>
    </row>
    <row r="19" spans="1:4" ht="25.05" customHeight="1">
      <c r="A19" s="621" t="s">
        <v>377</v>
      </c>
      <c r="B19" s="641"/>
      <c r="C19" s="622"/>
      <c r="D19" s="47"/>
    </row>
    <row r="20" spans="1:4" ht="25.05" customHeight="1">
      <c r="A20" s="354" t="s">
        <v>378</v>
      </c>
      <c r="B20" s="642">
        <v>1500</v>
      </c>
      <c r="C20" s="627">
        <v>2650</v>
      </c>
      <c r="D20" s="47"/>
    </row>
    <row r="21" spans="1:4" ht="25.05" customHeight="1">
      <c r="A21" s="354" t="s">
        <v>379</v>
      </c>
      <c r="B21" s="643"/>
      <c r="C21" s="628"/>
    </row>
    <row r="22" spans="1:4" ht="25.05" customHeight="1">
      <c r="A22" s="354" t="s">
        <v>380</v>
      </c>
      <c r="B22" s="644"/>
      <c r="C22" s="628"/>
    </row>
    <row r="23" spans="1:4" ht="25.05" customHeight="1">
      <c r="A23" s="621" t="s">
        <v>381</v>
      </c>
      <c r="B23" s="622"/>
      <c r="C23" s="623"/>
    </row>
    <row r="24" spans="1:4" ht="25.05" customHeight="1">
      <c r="A24" s="353" t="s">
        <v>382</v>
      </c>
      <c r="B24" s="642">
        <v>1350</v>
      </c>
      <c r="C24" s="628">
        <v>1750</v>
      </c>
    </row>
    <row r="25" spans="1:4" ht="25.05" customHeight="1">
      <c r="A25" s="353" t="s">
        <v>383</v>
      </c>
      <c r="B25" s="643"/>
      <c r="C25" s="628"/>
    </row>
    <row r="26" spans="1:4" ht="25.05" customHeight="1">
      <c r="A26" s="353" t="s">
        <v>384</v>
      </c>
      <c r="B26" s="644"/>
      <c r="C26" s="628"/>
    </row>
    <row r="27" spans="1:4" ht="39" customHeight="1">
      <c r="A27" s="621" t="s">
        <v>385</v>
      </c>
      <c r="B27" s="622"/>
      <c r="C27" s="622"/>
      <c r="D27" s="47"/>
    </row>
    <row r="28" spans="1:4" ht="25.05" customHeight="1">
      <c r="A28" s="353" t="s">
        <v>386</v>
      </c>
      <c r="B28" s="626">
        <v>1500</v>
      </c>
      <c r="C28" s="627">
        <v>3000</v>
      </c>
      <c r="D28" s="47"/>
    </row>
    <row r="29" spans="1:4" ht="25.05" customHeight="1">
      <c r="A29" s="353" t="s">
        <v>387</v>
      </c>
      <c r="B29" s="626"/>
      <c r="C29" s="628"/>
    </row>
    <row r="30" spans="1:4" ht="25.05" customHeight="1">
      <c r="A30" s="353" t="s">
        <v>388</v>
      </c>
      <c r="B30" s="626"/>
      <c r="C30" s="628"/>
    </row>
    <row r="31" spans="1:4" ht="25.05" customHeight="1">
      <c r="A31" s="353" t="s">
        <v>389</v>
      </c>
      <c r="B31" s="626"/>
      <c r="C31" s="627"/>
      <c r="D31" s="47"/>
    </row>
    <row r="32" spans="1:4" ht="25.05" customHeight="1">
      <c r="A32" s="353" t="s">
        <v>532</v>
      </c>
      <c r="B32" s="679">
        <v>1500</v>
      </c>
      <c r="C32" s="680"/>
      <c r="D32" s="47"/>
    </row>
    <row r="33" spans="1:4" ht="25.05" customHeight="1">
      <c r="A33" s="207" t="s">
        <v>960</v>
      </c>
      <c r="B33" s="679">
        <v>2600</v>
      </c>
      <c r="C33" s="680"/>
      <c r="D33" s="47"/>
    </row>
    <row r="34" spans="1:4" ht="25.05" customHeight="1">
      <c r="A34" s="353" t="s">
        <v>533</v>
      </c>
      <c r="B34" s="679">
        <v>2950</v>
      </c>
      <c r="C34" s="680"/>
      <c r="D34" s="47"/>
    </row>
    <row r="35" spans="1:4" ht="25.05" customHeight="1">
      <c r="A35" s="353" t="s">
        <v>961</v>
      </c>
      <c r="B35" s="681">
        <v>5000</v>
      </c>
      <c r="C35" s="682"/>
      <c r="D35" s="47"/>
    </row>
    <row r="36" spans="1:4" ht="25.05" customHeight="1">
      <c r="A36" s="353" t="s">
        <v>387</v>
      </c>
      <c r="B36" s="43">
        <v>1350</v>
      </c>
      <c r="C36" s="49">
        <v>2500</v>
      </c>
      <c r="D36" s="47"/>
    </row>
    <row r="37" spans="1:4" ht="43.95" customHeight="1">
      <c r="A37" s="430" t="s">
        <v>866</v>
      </c>
      <c r="B37" s="681">
        <v>1400</v>
      </c>
      <c r="C37" s="682"/>
      <c r="D37" s="47"/>
    </row>
    <row r="38" spans="1:4" ht="25.05" customHeight="1">
      <c r="A38" s="621" t="s">
        <v>390</v>
      </c>
      <c r="B38" s="622"/>
      <c r="C38" s="622"/>
      <c r="D38" s="47"/>
    </row>
    <row r="39" spans="1:4" ht="25.05" customHeight="1">
      <c r="A39" s="353" t="s">
        <v>391</v>
      </c>
      <c r="B39" s="19"/>
      <c r="C39" s="44"/>
    </row>
    <row r="40" spans="1:4" ht="25.05" customHeight="1">
      <c r="A40" s="353" t="s">
        <v>392</v>
      </c>
      <c r="B40" s="19"/>
      <c r="C40" s="44"/>
    </row>
    <row r="41" spans="1:4" ht="25.05" customHeight="1">
      <c r="A41" s="353" t="s">
        <v>393</v>
      </c>
      <c r="B41" s="19"/>
      <c r="C41" s="44"/>
    </row>
    <row r="42" spans="1:4" ht="25.05" customHeight="1">
      <c r="A42" s="353" t="s">
        <v>394</v>
      </c>
      <c r="B42" s="19"/>
      <c r="C42" s="44"/>
    </row>
    <row r="43" spans="1:4" ht="25.05" customHeight="1">
      <c r="A43" s="621" t="s">
        <v>395</v>
      </c>
      <c r="B43" s="622"/>
      <c r="C43" s="623"/>
    </row>
    <row r="44" spans="1:4" ht="25.05" customHeight="1">
      <c r="A44" s="353" t="s">
        <v>396</v>
      </c>
      <c r="B44" s="19"/>
      <c r="C44" s="48"/>
    </row>
    <row r="45" spans="1:4" ht="25.05" customHeight="1">
      <c r="A45" s="353" t="s">
        <v>397</v>
      </c>
      <c r="B45" s="19"/>
      <c r="C45" s="42"/>
    </row>
    <row r="46" spans="1:4" ht="25.05" customHeight="1">
      <c r="A46" s="353" t="s">
        <v>398</v>
      </c>
      <c r="B46" s="19"/>
      <c r="C46" s="42"/>
    </row>
    <row r="47" spans="1:4" ht="25.05" customHeight="1">
      <c r="A47" s="353" t="s">
        <v>399</v>
      </c>
      <c r="B47" s="19"/>
      <c r="C47" s="48"/>
    </row>
    <row r="48" spans="1:4" ht="25.05" customHeight="1">
      <c r="A48" s="621" t="s">
        <v>400</v>
      </c>
      <c r="B48" s="622"/>
      <c r="C48" s="623"/>
    </row>
    <row r="49" spans="1:3" ht="25.05" customHeight="1">
      <c r="A49" s="353" t="s">
        <v>401</v>
      </c>
      <c r="B49" s="19">
        <v>450</v>
      </c>
      <c r="C49" s="48">
        <v>900</v>
      </c>
    </row>
    <row r="50" spans="1:3" ht="25.05" customHeight="1">
      <c r="A50" s="353" t="s">
        <v>402</v>
      </c>
      <c r="B50" s="19">
        <v>450</v>
      </c>
      <c r="C50" s="42">
        <v>750</v>
      </c>
    </row>
    <row r="51" spans="1:3" ht="25.05" customHeight="1">
      <c r="A51" s="353" t="s">
        <v>403</v>
      </c>
      <c r="B51" s="19">
        <v>450</v>
      </c>
      <c r="C51" s="42">
        <v>750</v>
      </c>
    </row>
    <row r="52" spans="1:3" ht="25.05" customHeight="1">
      <c r="A52" s="353" t="s">
        <v>404</v>
      </c>
      <c r="B52" s="19">
        <v>450</v>
      </c>
      <c r="C52" s="42">
        <v>750</v>
      </c>
    </row>
    <row r="53" spans="1:3" ht="25.05" customHeight="1">
      <c r="A53" s="353" t="s">
        <v>405</v>
      </c>
      <c r="B53" s="19">
        <v>450</v>
      </c>
      <c r="C53" s="42">
        <v>750</v>
      </c>
    </row>
    <row r="54" spans="1:3" ht="25.05" customHeight="1">
      <c r="A54" s="353" t="s">
        <v>406</v>
      </c>
      <c r="B54" s="19">
        <v>450</v>
      </c>
      <c r="C54" s="42">
        <v>750</v>
      </c>
    </row>
    <row r="55" spans="1:3" ht="25.05" customHeight="1">
      <c r="A55" s="612" t="s">
        <v>668</v>
      </c>
      <c r="B55" s="613"/>
      <c r="C55" s="613"/>
    </row>
    <row r="56" spans="1:3" ht="25.05" customHeight="1">
      <c r="A56" s="286"/>
      <c r="B56" s="21" t="s">
        <v>409</v>
      </c>
      <c r="C56" s="35" t="s">
        <v>410</v>
      </c>
    </row>
    <row r="57" spans="1:3" ht="25.05" customHeight="1">
      <c r="A57" s="431"/>
      <c r="B57" s="432"/>
      <c r="C57" s="433"/>
    </row>
    <row r="58" spans="1:3" ht="25.05" customHeight="1">
      <c r="A58" s="434" t="s">
        <v>867</v>
      </c>
      <c r="B58" s="22">
        <v>750</v>
      </c>
      <c r="C58" s="19">
        <v>1000</v>
      </c>
    </row>
    <row r="59" spans="1:3" ht="25.05" customHeight="1">
      <c r="A59" s="435" t="s">
        <v>868</v>
      </c>
      <c r="B59" s="22">
        <v>750</v>
      </c>
      <c r="C59" s="19">
        <v>1000</v>
      </c>
    </row>
    <row r="60" spans="1:3" ht="25.05" customHeight="1">
      <c r="A60" s="436" t="s">
        <v>869</v>
      </c>
      <c r="B60" s="22">
        <v>750</v>
      </c>
      <c r="C60" s="19">
        <v>1000</v>
      </c>
    </row>
    <row r="61" spans="1:3" ht="25.05" customHeight="1">
      <c r="A61" s="435" t="s">
        <v>870</v>
      </c>
      <c r="B61" s="22">
        <v>750</v>
      </c>
      <c r="C61" s="19">
        <v>1000</v>
      </c>
    </row>
    <row r="62" spans="1:3" ht="25.05" customHeight="1">
      <c r="A62" s="435" t="s">
        <v>871</v>
      </c>
      <c r="B62" s="22">
        <v>750</v>
      </c>
      <c r="C62" s="19">
        <v>1000</v>
      </c>
    </row>
    <row r="63" spans="1:3" ht="25.05" customHeight="1">
      <c r="A63" s="435" t="s">
        <v>872</v>
      </c>
      <c r="B63" s="22">
        <v>750</v>
      </c>
      <c r="C63" s="19">
        <v>1000</v>
      </c>
    </row>
    <row r="64" spans="1:3" ht="25.05" customHeight="1">
      <c r="A64" s="435" t="s">
        <v>873</v>
      </c>
      <c r="B64" s="22">
        <v>750</v>
      </c>
      <c r="C64" s="19">
        <v>1000</v>
      </c>
    </row>
    <row r="65" spans="1:3" ht="25.05" customHeight="1">
      <c r="A65" s="435" t="s">
        <v>874</v>
      </c>
      <c r="B65" s="22">
        <v>750</v>
      </c>
      <c r="C65" s="19">
        <v>1000</v>
      </c>
    </row>
    <row r="66" spans="1:3" ht="25.05" customHeight="1">
      <c r="A66" s="621" t="s">
        <v>219</v>
      </c>
      <c r="B66" s="622"/>
      <c r="C66" s="623"/>
    </row>
    <row r="67" spans="1:3" ht="25.05" customHeight="1">
      <c r="A67" s="629"/>
      <c r="B67" s="633" t="s">
        <v>409</v>
      </c>
      <c r="C67" s="634" t="s">
        <v>410</v>
      </c>
    </row>
    <row r="68" spans="1:3" ht="25.05" customHeight="1">
      <c r="A68" s="630"/>
      <c r="B68" s="633"/>
      <c r="C68" s="635"/>
    </row>
    <row r="69" spans="1:3" ht="25.05" customHeight="1">
      <c r="A69" s="187" t="s">
        <v>121</v>
      </c>
      <c r="B69" s="22">
        <v>1150</v>
      </c>
      <c r="C69" s="19">
        <v>1500</v>
      </c>
    </row>
    <row r="70" spans="1:3" ht="25.05" customHeight="1">
      <c r="A70" s="187" t="s">
        <v>122</v>
      </c>
      <c r="B70" s="18"/>
      <c r="C70" s="36"/>
    </row>
    <row r="71" spans="1:3" ht="25.05" customHeight="1">
      <c r="A71" s="187" t="s">
        <v>123</v>
      </c>
      <c r="B71" s="22">
        <v>1150</v>
      </c>
      <c r="C71" s="19">
        <v>1500</v>
      </c>
    </row>
    <row r="72" spans="1:3" ht="25.05" customHeight="1">
      <c r="A72" s="187" t="s">
        <v>124</v>
      </c>
      <c r="B72" s="18"/>
      <c r="C72" s="36"/>
    </row>
    <row r="73" spans="1:3" ht="25.05" customHeight="1">
      <c r="A73" s="187" t="s">
        <v>125</v>
      </c>
      <c r="B73" s="18"/>
      <c r="C73" s="36"/>
    </row>
    <row r="74" spans="1:3" ht="25.05" customHeight="1">
      <c r="A74" s="187" t="s">
        <v>126</v>
      </c>
      <c r="B74" s="18"/>
      <c r="C74" s="36"/>
    </row>
    <row r="75" spans="1:3" ht="25.05" customHeight="1">
      <c r="A75" s="187" t="s">
        <v>127</v>
      </c>
      <c r="B75" s="631">
        <v>1900</v>
      </c>
      <c r="C75" s="632"/>
    </row>
    <row r="76" spans="1:3" ht="25.05" customHeight="1">
      <c r="A76" s="187" t="s">
        <v>128</v>
      </c>
      <c r="B76" s="18"/>
      <c r="C76" s="36"/>
    </row>
    <row r="77" spans="1:3" ht="25.05" customHeight="1">
      <c r="A77" s="187" t="s">
        <v>129</v>
      </c>
      <c r="B77" s="631">
        <v>2600</v>
      </c>
      <c r="C77" s="632"/>
    </row>
    <row r="78" spans="1:3" ht="25.05" customHeight="1">
      <c r="A78" s="624" t="s">
        <v>218</v>
      </c>
      <c r="B78" s="625"/>
      <c r="C78" s="625"/>
    </row>
    <row r="79" spans="1:3" ht="25.05" customHeight="1">
      <c r="A79" s="286"/>
      <c r="B79" s="21" t="s">
        <v>409</v>
      </c>
      <c r="C79" s="35" t="s">
        <v>410</v>
      </c>
    </row>
    <row r="80" spans="1:3" ht="25.05" customHeight="1">
      <c r="A80" s="187" t="s">
        <v>109</v>
      </c>
      <c r="B80" s="18"/>
      <c r="C80" s="36"/>
    </row>
    <row r="81" spans="1:5" ht="25.05" customHeight="1">
      <c r="A81" s="187" t="s">
        <v>110</v>
      </c>
      <c r="B81" s="22">
        <v>1150</v>
      </c>
      <c r="C81" s="19">
        <v>1500</v>
      </c>
    </row>
    <row r="82" spans="1:5" ht="25.05" customHeight="1">
      <c r="A82" s="187" t="s">
        <v>111</v>
      </c>
      <c r="B82" s="18"/>
      <c r="C82" s="36"/>
    </row>
    <row r="83" spans="1:5" ht="25.05" customHeight="1">
      <c r="A83" s="187" t="s">
        <v>112</v>
      </c>
      <c r="B83" s="18"/>
      <c r="C83" s="36"/>
    </row>
    <row r="84" spans="1:5" ht="25.05" customHeight="1">
      <c r="A84" s="187" t="s">
        <v>113</v>
      </c>
      <c r="B84" s="22">
        <v>1150</v>
      </c>
      <c r="C84" s="19">
        <v>1500</v>
      </c>
    </row>
    <row r="85" spans="1:5" ht="25.05" customHeight="1">
      <c r="A85" s="187" t="s">
        <v>114</v>
      </c>
      <c r="B85" s="18"/>
      <c r="C85" s="36"/>
    </row>
    <row r="86" spans="1:5" ht="25.05" customHeight="1">
      <c r="A86" s="187" t="s">
        <v>115</v>
      </c>
      <c r="B86" s="18"/>
      <c r="C86" s="36"/>
    </row>
    <row r="87" spans="1:5" ht="25.05" customHeight="1">
      <c r="A87" s="187" t="s">
        <v>116</v>
      </c>
      <c r="B87" s="18"/>
      <c r="C87" s="36"/>
    </row>
    <row r="88" spans="1:5" ht="25.05" customHeight="1">
      <c r="A88" s="187" t="s">
        <v>117</v>
      </c>
      <c r="B88" s="18"/>
      <c r="C88" s="36"/>
    </row>
    <row r="89" spans="1:5" ht="25.05" customHeight="1">
      <c r="A89" s="187" t="s">
        <v>118</v>
      </c>
      <c r="B89" s="631">
        <v>2000</v>
      </c>
      <c r="C89" s="632"/>
    </row>
    <row r="90" spans="1:5" ht="25.05" customHeight="1">
      <c r="A90" s="187" t="s">
        <v>119</v>
      </c>
      <c r="B90" s="18"/>
      <c r="C90" s="45"/>
    </row>
    <row r="91" spans="1:5" ht="25.05" customHeight="1">
      <c r="A91" s="187" t="s">
        <v>120</v>
      </c>
      <c r="B91" s="631">
        <v>2600</v>
      </c>
      <c r="C91" s="632"/>
    </row>
    <row r="92" spans="1:5" ht="25.05" customHeight="1">
      <c r="A92" s="624" t="s">
        <v>217</v>
      </c>
      <c r="B92" s="625"/>
      <c r="C92" s="625"/>
      <c r="E92" s="1"/>
    </row>
    <row r="93" spans="1:5" ht="25.05" customHeight="1">
      <c r="A93" s="285"/>
      <c r="B93" s="21" t="s">
        <v>409</v>
      </c>
      <c r="C93" s="35" t="s">
        <v>410</v>
      </c>
    </row>
    <row r="94" spans="1:5" ht="25.05" customHeight="1">
      <c r="A94" s="355" t="s">
        <v>131</v>
      </c>
      <c r="B94" s="24"/>
      <c r="C94" s="36"/>
    </row>
    <row r="95" spans="1:5" ht="25.05" customHeight="1">
      <c r="A95" s="355" t="s">
        <v>132</v>
      </c>
      <c r="B95" s="631">
        <v>1900</v>
      </c>
      <c r="C95" s="632"/>
    </row>
    <row r="96" spans="1:5" ht="25.05" customHeight="1">
      <c r="A96" s="355" t="s">
        <v>133</v>
      </c>
      <c r="B96" s="631">
        <v>2400</v>
      </c>
      <c r="C96" s="632"/>
    </row>
    <row r="97" spans="1:3" ht="25.05" customHeight="1">
      <c r="A97" s="355" t="s">
        <v>130</v>
      </c>
      <c r="B97" s="24"/>
      <c r="C97" s="36"/>
    </row>
    <row r="98" spans="1:3" ht="25.05" customHeight="1">
      <c r="A98" s="355" t="s">
        <v>134</v>
      </c>
      <c r="B98" s="22">
        <v>1150</v>
      </c>
      <c r="C98" s="19">
        <v>1500</v>
      </c>
    </row>
    <row r="99" spans="1:3" ht="25.05" customHeight="1">
      <c r="A99" s="355" t="s">
        <v>135</v>
      </c>
      <c r="B99" s="24"/>
      <c r="C99" s="36"/>
    </row>
    <row r="100" spans="1:3" ht="25.05" customHeight="1">
      <c r="A100" s="355" t="s">
        <v>136</v>
      </c>
      <c r="B100" s="24"/>
      <c r="C100" s="36"/>
    </row>
    <row r="101" spans="1:3" ht="25.05" customHeight="1">
      <c r="A101" s="355" t="s">
        <v>137</v>
      </c>
      <c r="B101" s="24"/>
      <c r="C101" s="36"/>
    </row>
    <row r="102" spans="1:3" ht="25.05" customHeight="1">
      <c r="A102" s="355" t="s">
        <v>138</v>
      </c>
      <c r="B102" s="22">
        <v>1150</v>
      </c>
      <c r="C102" s="19">
        <v>1500</v>
      </c>
    </row>
    <row r="103" spans="1:3" ht="25.05" customHeight="1">
      <c r="A103" s="187" t="s">
        <v>139</v>
      </c>
      <c r="B103" s="18"/>
      <c r="C103" s="45"/>
    </row>
    <row r="104" spans="1:3" ht="25.05" customHeight="1">
      <c r="A104" s="624" t="s">
        <v>216</v>
      </c>
      <c r="B104" s="625"/>
      <c r="C104" s="625"/>
    </row>
    <row r="105" spans="1:3" ht="25.05" customHeight="1">
      <c r="A105" s="285"/>
      <c r="B105" s="21" t="s">
        <v>409</v>
      </c>
      <c r="C105" s="35" t="s">
        <v>410</v>
      </c>
    </row>
    <row r="106" spans="1:3" ht="25.05" customHeight="1">
      <c r="A106" s="195" t="s">
        <v>94</v>
      </c>
      <c r="B106" s="18"/>
      <c r="C106" s="36"/>
    </row>
    <row r="107" spans="1:3" ht="25.05" customHeight="1">
      <c r="A107" s="195" t="s">
        <v>95</v>
      </c>
      <c r="B107" s="22">
        <v>1150</v>
      </c>
      <c r="C107" s="19">
        <v>1500</v>
      </c>
    </row>
    <row r="108" spans="1:3" ht="25.05" customHeight="1">
      <c r="A108" s="195" t="s">
        <v>96</v>
      </c>
      <c r="B108" s="22">
        <v>1150</v>
      </c>
      <c r="C108" s="19">
        <v>1500</v>
      </c>
    </row>
    <row r="109" spans="1:3" ht="25.05" customHeight="1">
      <c r="A109" s="195" t="s">
        <v>97</v>
      </c>
      <c r="B109" s="18"/>
      <c r="C109" s="36"/>
    </row>
    <row r="110" spans="1:3" ht="25.05" customHeight="1">
      <c r="A110" s="195" t="s">
        <v>98</v>
      </c>
      <c r="B110" s="22">
        <v>1150</v>
      </c>
      <c r="C110" s="19">
        <v>1500</v>
      </c>
    </row>
    <row r="111" spans="1:3" ht="25.05" customHeight="1">
      <c r="A111" s="195" t="s">
        <v>99</v>
      </c>
      <c r="B111" s="22">
        <v>1150</v>
      </c>
      <c r="C111" s="19">
        <v>1500</v>
      </c>
    </row>
    <row r="112" spans="1:3" ht="25.05" customHeight="1">
      <c r="A112" s="187" t="s">
        <v>258</v>
      </c>
      <c r="B112" s="18"/>
      <c r="C112" s="36"/>
    </row>
    <row r="113" spans="1:3" ht="25.05" customHeight="1">
      <c r="A113" s="352" t="s">
        <v>100</v>
      </c>
      <c r="B113" s="18"/>
      <c r="C113" s="36"/>
    </row>
    <row r="114" spans="1:3" ht="25.05" customHeight="1">
      <c r="A114" s="195" t="s">
        <v>101</v>
      </c>
      <c r="B114" s="18"/>
      <c r="C114" s="36"/>
    </row>
    <row r="115" spans="1:3" ht="25.05" customHeight="1">
      <c r="A115" s="195" t="s">
        <v>102</v>
      </c>
      <c r="B115" s="18"/>
      <c r="C115" s="36"/>
    </row>
    <row r="116" spans="1:3" ht="25.05" customHeight="1">
      <c r="A116" s="195" t="s">
        <v>103</v>
      </c>
      <c r="B116" s="18"/>
      <c r="C116" s="36"/>
    </row>
    <row r="117" spans="1:3" ht="25.05" customHeight="1">
      <c r="A117" s="195" t="s">
        <v>104</v>
      </c>
      <c r="B117" s="18"/>
      <c r="C117" s="36"/>
    </row>
    <row r="118" spans="1:3" ht="25.05" customHeight="1">
      <c r="A118" s="195" t="s">
        <v>105</v>
      </c>
      <c r="B118" s="631">
        <v>1900</v>
      </c>
      <c r="C118" s="632"/>
    </row>
    <row r="119" spans="1:3" ht="25.05" customHeight="1">
      <c r="A119" s="195" t="s">
        <v>106</v>
      </c>
      <c r="B119" s="631">
        <v>1900</v>
      </c>
      <c r="C119" s="632"/>
    </row>
    <row r="120" spans="1:3" ht="25.05" customHeight="1">
      <c r="A120" s="195" t="s">
        <v>107</v>
      </c>
      <c r="B120" s="631">
        <v>2400</v>
      </c>
      <c r="C120" s="632"/>
    </row>
    <row r="121" spans="1:3" ht="25.05" customHeight="1">
      <c r="A121" s="187" t="s">
        <v>108</v>
      </c>
      <c r="B121" s="631">
        <v>2400</v>
      </c>
      <c r="C121" s="632"/>
    </row>
    <row r="122" spans="1:3" ht="25.05" customHeight="1">
      <c r="A122" s="624" t="s">
        <v>259</v>
      </c>
      <c r="B122" s="625"/>
      <c r="C122" s="625"/>
    </row>
    <row r="123" spans="1:3" ht="25.05" customHeight="1">
      <c r="A123" s="285"/>
      <c r="B123" s="21" t="s">
        <v>409</v>
      </c>
      <c r="C123" s="35" t="s">
        <v>410</v>
      </c>
    </row>
    <row r="124" spans="1:3" ht="25.05" customHeight="1">
      <c r="A124" s="187" t="s">
        <v>260</v>
      </c>
      <c r="B124" s="636">
        <v>700</v>
      </c>
      <c r="C124" s="637"/>
    </row>
    <row r="125" spans="1:3" ht="25.05" customHeight="1">
      <c r="A125" s="187" t="s">
        <v>261</v>
      </c>
      <c r="B125" s="636">
        <v>1600</v>
      </c>
      <c r="C125" s="637"/>
    </row>
    <row r="126" spans="1:3" ht="25.05" customHeight="1">
      <c r="A126" s="187" t="s">
        <v>262</v>
      </c>
      <c r="B126" s="636">
        <v>2100</v>
      </c>
      <c r="C126" s="637"/>
    </row>
    <row r="127" spans="1:3" ht="25.05" customHeight="1">
      <c r="A127" s="187" t="s">
        <v>263</v>
      </c>
      <c r="B127" s="18"/>
      <c r="C127" s="36"/>
    </row>
    <row r="128" spans="1:3" ht="25.05" customHeight="1">
      <c r="A128" s="187" t="s">
        <v>264</v>
      </c>
      <c r="B128" s="17">
        <v>900</v>
      </c>
      <c r="C128" s="43">
        <v>1350</v>
      </c>
    </row>
    <row r="129" spans="1:3" ht="25.05" customHeight="1">
      <c r="A129" s="187" t="s">
        <v>265</v>
      </c>
      <c r="B129" s="18"/>
      <c r="C129" s="36"/>
    </row>
    <row r="130" spans="1:3" ht="25.05" customHeight="1">
      <c r="A130" s="187" t="s">
        <v>266</v>
      </c>
      <c r="B130" s="18"/>
      <c r="C130" s="36"/>
    </row>
    <row r="131" spans="1:3" ht="25.05" customHeight="1">
      <c r="A131" s="187" t="s">
        <v>267</v>
      </c>
      <c r="B131" s="18"/>
      <c r="C131" s="36"/>
    </row>
    <row r="132" spans="1:3" ht="25.05" customHeight="1">
      <c r="A132" s="187" t="s">
        <v>268</v>
      </c>
      <c r="B132" s="17">
        <v>900</v>
      </c>
      <c r="C132" s="43">
        <v>1350</v>
      </c>
    </row>
    <row r="133" spans="1:3" ht="25.05" customHeight="1">
      <c r="A133" s="187" t="s">
        <v>269</v>
      </c>
      <c r="B133" s="18"/>
      <c r="C133" s="36"/>
    </row>
    <row r="134" spans="1:3" ht="25.05" customHeight="1">
      <c r="A134" s="624" t="s">
        <v>270</v>
      </c>
      <c r="B134" s="625"/>
      <c r="C134" s="625"/>
    </row>
    <row r="135" spans="1:3" ht="25.05" customHeight="1">
      <c r="A135" s="285"/>
      <c r="B135" s="21" t="s">
        <v>409</v>
      </c>
      <c r="C135" s="35" t="s">
        <v>410</v>
      </c>
    </row>
    <row r="136" spans="1:3" ht="25.05" customHeight="1">
      <c r="A136" s="187" t="s">
        <v>271</v>
      </c>
      <c r="B136" s="636">
        <v>700</v>
      </c>
      <c r="C136" s="637"/>
    </row>
    <row r="137" spans="1:3" ht="25.05" customHeight="1">
      <c r="A137" s="187" t="s">
        <v>272</v>
      </c>
      <c r="B137" s="636">
        <v>1600</v>
      </c>
      <c r="C137" s="637"/>
    </row>
    <row r="138" spans="1:3" ht="25.05" customHeight="1">
      <c r="A138" s="187" t="s">
        <v>273</v>
      </c>
      <c r="B138" s="636">
        <v>2100</v>
      </c>
      <c r="C138" s="637"/>
    </row>
    <row r="139" spans="1:3" ht="25.05" customHeight="1">
      <c r="A139" s="187" t="s">
        <v>274</v>
      </c>
      <c r="B139" s="18"/>
      <c r="C139" s="36"/>
    </row>
    <row r="140" spans="1:3" ht="25.05" customHeight="1">
      <c r="A140" s="187" t="s">
        <v>275</v>
      </c>
      <c r="B140" s="22">
        <v>1150</v>
      </c>
      <c r="C140" s="43">
        <v>1350</v>
      </c>
    </row>
    <row r="141" spans="1:3" ht="25.05" customHeight="1">
      <c r="A141" s="187" t="s">
        <v>276</v>
      </c>
      <c r="B141" s="18"/>
      <c r="C141" s="36"/>
    </row>
    <row r="142" spans="1:3" ht="25.05" customHeight="1">
      <c r="A142" s="187" t="s">
        <v>277</v>
      </c>
      <c r="B142" s="18"/>
      <c r="C142" s="36"/>
    </row>
    <row r="143" spans="1:3" ht="25.05" customHeight="1">
      <c r="A143" s="187" t="s">
        <v>278</v>
      </c>
      <c r="B143" s="18"/>
      <c r="C143" s="36"/>
    </row>
    <row r="144" spans="1:3" ht="25.05" customHeight="1">
      <c r="A144" s="187" t="s">
        <v>279</v>
      </c>
      <c r="B144" s="22">
        <v>1150</v>
      </c>
      <c r="C144" s="43">
        <v>1350</v>
      </c>
    </row>
    <row r="145" spans="1:8" ht="25.05" customHeight="1">
      <c r="A145" s="187" t="s">
        <v>280</v>
      </c>
      <c r="B145" s="18"/>
      <c r="C145" s="36"/>
    </row>
    <row r="146" spans="1:8" ht="25.05" customHeight="1">
      <c r="A146" s="624" t="s">
        <v>220</v>
      </c>
      <c r="B146" s="625"/>
      <c r="C146" s="625"/>
    </row>
    <row r="147" spans="1:8" ht="25.05" customHeight="1">
      <c r="A147" s="285"/>
      <c r="B147" s="21" t="s">
        <v>409</v>
      </c>
      <c r="C147" s="35" t="s">
        <v>410</v>
      </c>
    </row>
    <row r="148" spans="1:8" ht="25.05" customHeight="1">
      <c r="A148" s="353" t="s">
        <v>184</v>
      </c>
      <c r="B148" s="636">
        <v>2000</v>
      </c>
      <c r="C148" s="637"/>
    </row>
    <row r="149" spans="1:8" ht="25.05" customHeight="1">
      <c r="A149" s="353" t="s">
        <v>185</v>
      </c>
      <c r="B149" s="19">
        <v>750</v>
      </c>
      <c r="C149" s="45">
        <v>1200</v>
      </c>
    </row>
    <row r="150" spans="1:8" ht="25.05" customHeight="1">
      <c r="A150" s="187" t="s">
        <v>186</v>
      </c>
      <c r="B150" s="18">
        <v>750</v>
      </c>
      <c r="C150" s="45">
        <v>1200</v>
      </c>
    </row>
    <row r="151" spans="1:8" ht="25.05" customHeight="1">
      <c r="A151" s="678" t="s">
        <v>547</v>
      </c>
      <c r="B151" s="678"/>
      <c r="C151" s="678"/>
      <c r="D151" s="58"/>
      <c r="E151" s="58"/>
      <c r="F151" s="58"/>
      <c r="G151" s="58"/>
      <c r="H151" s="56"/>
    </row>
    <row r="152" spans="1:8" ht="25.05" customHeight="1">
      <c r="A152" s="189" t="s">
        <v>546</v>
      </c>
      <c r="B152" s="22">
        <v>1150</v>
      </c>
      <c r="C152" s="19">
        <v>1500</v>
      </c>
      <c r="D152" s="56"/>
      <c r="E152" s="56"/>
      <c r="F152" s="56"/>
      <c r="G152" s="56"/>
      <c r="H152" s="56"/>
    </row>
    <row r="153" spans="1:8" ht="25.05" customHeight="1">
      <c r="A153" s="624" t="s">
        <v>222</v>
      </c>
      <c r="B153" s="625"/>
      <c r="C153" s="625"/>
    </row>
    <row r="154" spans="1:8" ht="25.05" customHeight="1">
      <c r="A154" s="195"/>
      <c r="B154" s="21" t="s">
        <v>409</v>
      </c>
      <c r="C154" s="35" t="s">
        <v>410</v>
      </c>
    </row>
    <row r="155" spans="1:8" ht="25.05" customHeight="1">
      <c r="A155" s="353" t="s">
        <v>204</v>
      </c>
      <c r="B155" s="642">
        <v>900</v>
      </c>
      <c r="C155" s="652">
        <v>1500</v>
      </c>
    </row>
    <row r="156" spans="1:8" ht="25.05" customHeight="1">
      <c r="A156" s="187" t="s">
        <v>205</v>
      </c>
      <c r="B156" s="643"/>
      <c r="C156" s="673"/>
    </row>
    <row r="157" spans="1:8" ht="25.05" customHeight="1">
      <c r="A157" s="187" t="s">
        <v>206</v>
      </c>
      <c r="B157" s="643"/>
      <c r="C157" s="673"/>
    </row>
    <row r="158" spans="1:8" ht="25.05" customHeight="1">
      <c r="A158" s="187" t="s">
        <v>207</v>
      </c>
      <c r="B158" s="644"/>
      <c r="C158" s="653"/>
    </row>
    <row r="159" spans="1:8" ht="25.05" customHeight="1">
      <c r="A159" s="624" t="s">
        <v>221</v>
      </c>
      <c r="B159" s="625"/>
      <c r="C159" s="625"/>
    </row>
    <row r="160" spans="1:8" ht="25.05" customHeight="1">
      <c r="A160" s="195"/>
      <c r="B160" s="21" t="s">
        <v>409</v>
      </c>
      <c r="C160" s="35" t="s">
        <v>410</v>
      </c>
    </row>
    <row r="161" spans="1:3" ht="25.05" customHeight="1">
      <c r="A161" s="353" t="s">
        <v>209</v>
      </c>
      <c r="B161" s="642">
        <v>900</v>
      </c>
      <c r="C161" s="652">
        <v>1500</v>
      </c>
    </row>
    <row r="162" spans="1:3" ht="25.05" customHeight="1">
      <c r="A162" s="187" t="s">
        <v>210</v>
      </c>
      <c r="B162" s="644"/>
      <c r="C162" s="653"/>
    </row>
    <row r="163" spans="1:3" ht="25.05" customHeight="1">
      <c r="A163" s="624" t="s">
        <v>224</v>
      </c>
      <c r="B163" s="625"/>
      <c r="C163" s="625"/>
    </row>
    <row r="164" spans="1:3" ht="25.05" customHeight="1">
      <c r="A164" s="195"/>
      <c r="B164" s="21" t="s">
        <v>409</v>
      </c>
      <c r="C164" s="35" t="s">
        <v>410</v>
      </c>
    </row>
    <row r="165" spans="1:3" ht="25.05" customHeight="1">
      <c r="A165" s="187" t="s">
        <v>208</v>
      </c>
      <c r="B165" s="42">
        <v>750</v>
      </c>
      <c r="C165" s="45">
        <v>1200</v>
      </c>
    </row>
    <row r="166" spans="1:3" ht="25.05" customHeight="1">
      <c r="A166" s="187" t="s">
        <v>412</v>
      </c>
      <c r="B166" s="636">
        <v>3500</v>
      </c>
      <c r="C166" s="637"/>
    </row>
    <row r="167" spans="1:3" ht="25.05" customHeight="1">
      <c r="A167" s="624" t="s">
        <v>281</v>
      </c>
      <c r="B167" s="625"/>
      <c r="C167" s="625"/>
    </row>
    <row r="168" spans="1:3" ht="25.05" customHeight="1">
      <c r="A168" s="285"/>
      <c r="B168" s="21" t="s">
        <v>409</v>
      </c>
      <c r="C168" s="35" t="s">
        <v>410</v>
      </c>
    </row>
    <row r="169" spans="1:3" ht="25.05" customHeight="1">
      <c r="A169" s="187" t="s">
        <v>282</v>
      </c>
      <c r="B169" s="642">
        <v>900</v>
      </c>
      <c r="C169" s="652">
        <v>1500</v>
      </c>
    </row>
    <row r="170" spans="1:3" ht="25.05" customHeight="1">
      <c r="A170" s="187" t="s">
        <v>283</v>
      </c>
      <c r="B170" s="643"/>
      <c r="C170" s="673"/>
    </row>
    <row r="171" spans="1:3" ht="25.05" customHeight="1">
      <c r="A171" s="187" t="s">
        <v>284</v>
      </c>
      <c r="B171" s="644"/>
      <c r="C171" s="653"/>
    </row>
    <row r="172" spans="1:3" ht="25.05" customHeight="1">
      <c r="A172" s="624" t="s">
        <v>764</v>
      </c>
      <c r="B172" s="625"/>
      <c r="C172" s="625"/>
    </row>
    <row r="173" spans="1:3" ht="25.05" customHeight="1">
      <c r="A173" s="285"/>
      <c r="B173" s="21" t="s">
        <v>413</v>
      </c>
      <c r="C173" s="35" t="s">
        <v>410</v>
      </c>
    </row>
    <row r="174" spans="1:3" ht="25.05" customHeight="1">
      <c r="A174" s="187" t="s">
        <v>286</v>
      </c>
      <c r="B174" s="642">
        <v>900</v>
      </c>
      <c r="C174" s="652">
        <v>1500</v>
      </c>
    </row>
    <row r="175" spans="1:3" ht="25.05" customHeight="1">
      <c r="A175" s="187" t="s">
        <v>287</v>
      </c>
      <c r="B175" s="643"/>
      <c r="C175" s="673"/>
    </row>
    <row r="176" spans="1:3" ht="25.05" customHeight="1">
      <c r="A176" s="187" t="s">
        <v>288</v>
      </c>
      <c r="B176" s="644"/>
      <c r="C176" s="653"/>
    </row>
    <row r="177" spans="1:7" ht="25.05" customHeight="1">
      <c r="A177" s="662" t="s">
        <v>223</v>
      </c>
      <c r="B177" s="662"/>
      <c r="C177" s="662"/>
    </row>
    <row r="178" spans="1:7" ht="25.05" customHeight="1">
      <c r="A178" s="187" t="s">
        <v>200</v>
      </c>
      <c r="B178" s="11"/>
      <c r="C178" s="36"/>
    </row>
    <row r="179" spans="1:7" ht="25.05" customHeight="1">
      <c r="A179" s="187" t="s">
        <v>201</v>
      </c>
      <c r="B179" s="11"/>
      <c r="C179" s="36"/>
    </row>
    <row r="180" spans="1:7" ht="25.05" customHeight="1">
      <c r="A180" s="187" t="s">
        <v>202</v>
      </c>
      <c r="B180" s="11"/>
      <c r="C180" s="36"/>
    </row>
    <row r="181" spans="1:7" ht="25.05" customHeight="1">
      <c r="A181" s="187" t="s">
        <v>369</v>
      </c>
      <c r="B181" s="11"/>
      <c r="C181" s="36"/>
    </row>
    <row r="182" spans="1:7" ht="25.05" customHeight="1">
      <c r="A182" s="187" t="s">
        <v>408</v>
      </c>
      <c r="B182" s="11"/>
      <c r="C182" s="36"/>
    </row>
    <row r="183" spans="1:7" ht="25.05" customHeight="1">
      <c r="A183" s="676" t="s">
        <v>235</v>
      </c>
      <c r="B183" s="677"/>
      <c r="C183" s="677"/>
    </row>
    <row r="184" spans="1:7" ht="25.05" customHeight="1">
      <c r="A184" s="285"/>
      <c r="B184" s="21" t="s">
        <v>409</v>
      </c>
      <c r="C184" s="35" t="s">
        <v>410</v>
      </c>
    </row>
    <row r="185" spans="1:7" ht="25.05" customHeight="1">
      <c r="A185" s="195" t="s">
        <v>182</v>
      </c>
      <c r="B185" s="654">
        <v>900</v>
      </c>
      <c r="C185" s="652">
        <v>1200</v>
      </c>
    </row>
    <row r="186" spans="1:7" ht="25.05" customHeight="1">
      <c r="A186" s="195" t="s">
        <v>183</v>
      </c>
      <c r="B186" s="655"/>
      <c r="C186" s="653"/>
    </row>
    <row r="187" spans="1:7" ht="25.05" customHeight="1">
      <c r="A187" s="195" t="s">
        <v>255</v>
      </c>
      <c r="B187" s="20"/>
      <c r="C187" s="36"/>
    </row>
    <row r="188" spans="1:7" ht="25.05" customHeight="1">
      <c r="A188" s="195" t="s">
        <v>256</v>
      </c>
      <c r="B188" s="20"/>
      <c r="C188" s="36"/>
    </row>
    <row r="189" spans="1:7" ht="25.05" customHeight="1">
      <c r="A189" s="195" t="s">
        <v>253</v>
      </c>
      <c r="B189" s="20"/>
      <c r="C189" s="36"/>
    </row>
    <row r="190" spans="1:7" ht="25.05" customHeight="1">
      <c r="A190" s="195" t="s">
        <v>252</v>
      </c>
      <c r="B190" s="17">
        <v>900</v>
      </c>
      <c r="C190" s="43">
        <v>1350</v>
      </c>
    </row>
    <row r="191" spans="1:7" ht="25.05" customHeight="1">
      <c r="A191" s="195" t="s">
        <v>411</v>
      </c>
      <c r="B191" s="656">
        <v>1900</v>
      </c>
      <c r="C191" s="657"/>
    </row>
    <row r="192" spans="1:7" ht="25.05" customHeight="1">
      <c r="A192" s="675" t="s">
        <v>524</v>
      </c>
      <c r="B192" s="675"/>
      <c r="C192" s="675"/>
      <c r="D192" s="74"/>
      <c r="E192" s="74"/>
      <c r="F192" s="74"/>
      <c r="G192" s="56"/>
    </row>
    <row r="193" spans="1:3" ht="25.05" customHeight="1">
      <c r="A193" s="212" t="s">
        <v>528</v>
      </c>
      <c r="B193" s="22">
        <v>1150</v>
      </c>
      <c r="C193" s="19">
        <v>1500</v>
      </c>
    </row>
    <row r="194" spans="1:3" ht="25.05" customHeight="1">
      <c r="A194" s="214" t="s">
        <v>792</v>
      </c>
      <c r="B194" s="22">
        <v>1150</v>
      </c>
      <c r="C194" s="19">
        <v>1500</v>
      </c>
    </row>
    <row r="195" spans="1:3" ht="25.05" customHeight="1">
      <c r="A195" s="676" t="s">
        <v>236</v>
      </c>
      <c r="B195" s="677"/>
      <c r="C195" s="677"/>
    </row>
    <row r="196" spans="1:3" ht="25.05" customHeight="1">
      <c r="A196" s="285"/>
      <c r="B196" s="21" t="s">
        <v>409</v>
      </c>
      <c r="C196" s="35" t="s">
        <v>410</v>
      </c>
    </row>
    <row r="197" spans="1:3" ht="25.05" customHeight="1">
      <c r="A197" s="195" t="s">
        <v>149</v>
      </c>
      <c r="B197" s="654">
        <v>900</v>
      </c>
      <c r="C197" s="652">
        <v>1200</v>
      </c>
    </row>
    <row r="198" spans="1:3" ht="25.05" customHeight="1">
      <c r="A198" s="195" t="s">
        <v>159</v>
      </c>
      <c r="B198" s="655"/>
      <c r="C198" s="653"/>
    </row>
    <row r="199" spans="1:3" ht="25.05" customHeight="1">
      <c r="A199" s="195" t="s">
        <v>254</v>
      </c>
      <c r="B199" s="20"/>
      <c r="C199" s="36"/>
    </row>
    <row r="200" spans="1:3" ht="25.05" customHeight="1">
      <c r="A200" s="195" t="s">
        <v>257</v>
      </c>
      <c r="B200" s="20"/>
      <c r="C200" s="36"/>
    </row>
    <row r="201" spans="1:3" ht="25.05" customHeight="1">
      <c r="A201" s="195" t="s">
        <v>64</v>
      </c>
      <c r="B201" s="20"/>
      <c r="C201" s="36"/>
    </row>
    <row r="202" spans="1:3" ht="25.05" customHeight="1">
      <c r="A202" s="195" t="s">
        <v>65</v>
      </c>
      <c r="B202" s="20"/>
      <c r="C202" s="36"/>
    </row>
    <row r="203" spans="1:3" ht="25.05" customHeight="1">
      <c r="A203" s="676" t="s">
        <v>35</v>
      </c>
      <c r="B203" s="677"/>
      <c r="C203" s="677"/>
    </row>
    <row r="204" spans="1:3" ht="25.05" customHeight="1">
      <c r="A204" s="285"/>
      <c r="B204" s="21" t="s">
        <v>409</v>
      </c>
      <c r="C204" s="35" t="s">
        <v>410</v>
      </c>
    </row>
    <row r="205" spans="1:3" ht="25.05" customHeight="1">
      <c r="A205" s="195" t="s">
        <v>193</v>
      </c>
      <c r="B205" s="8"/>
      <c r="C205" s="36"/>
    </row>
    <row r="206" spans="1:3" ht="25.05" customHeight="1">
      <c r="A206" s="488" t="s">
        <v>875</v>
      </c>
      <c r="B206" s="8">
        <v>750</v>
      </c>
      <c r="C206" s="36">
        <v>1050</v>
      </c>
    </row>
    <row r="207" spans="1:3" ht="25.05" customHeight="1">
      <c r="A207" s="195" t="s">
        <v>146</v>
      </c>
      <c r="B207" s="638">
        <v>750</v>
      </c>
      <c r="C207" s="652">
        <v>1200</v>
      </c>
    </row>
    <row r="208" spans="1:3" ht="25.05" customHeight="1">
      <c r="A208" s="195" t="s">
        <v>147</v>
      </c>
      <c r="B208" s="651"/>
      <c r="C208" s="673"/>
    </row>
    <row r="209" spans="1:3" ht="25.05" customHeight="1">
      <c r="A209" s="195" t="s">
        <v>148</v>
      </c>
      <c r="B209" s="639"/>
      <c r="C209" s="653"/>
    </row>
    <row r="210" spans="1:3" ht="25.05" customHeight="1">
      <c r="A210" s="198" t="s">
        <v>555</v>
      </c>
      <c r="B210" s="42">
        <v>750</v>
      </c>
      <c r="C210" s="43">
        <v>1350</v>
      </c>
    </row>
    <row r="211" spans="1:3" ht="25.05" customHeight="1">
      <c r="A211" s="195" t="s">
        <v>74</v>
      </c>
      <c r="B211" s="638">
        <v>750</v>
      </c>
      <c r="C211" s="652">
        <v>1200</v>
      </c>
    </row>
    <row r="212" spans="1:3" ht="25.05" customHeight="1">
      <c r="A212" s="195" t="s">
        <v>73</v>
      </c>
      <c r="B212" s="639"/>
      <c r="C212" s="653"/>
    </row>
    <row r="213" spans="1:3" ht="25.05" customHeight="1">
      <c r="A213" s="195" t="s">
        <v>195</v>
      </c>
      <c r="B213" s="685">
        <v>2000</v>
      </c>
      <c r="C213" s="686"/>
    </row>
    <row r="214" spans="1:3" ht="25.05" customHeight="1">
      <c r="A214" s="195" t="s">
        <v>196</v>
      </c>
      <c r="B214" s="8"/>
      <c r="C214" s="36"/>
    </row>
    <row r="215" spans="1:3" ht="25.05" customHeight="1">
      <c r="A215" s="195" t="s">
        <v>199</v>
      </c>
      <c r="B215" s="8"/>
      <c r="C215" s="36"/>
    </row>
    <row r="216" spans="1:3" ht="25.05" customHeight="1">
      <c r="A216" s="195" t="s">
        <v>197</v>
      </c>
      <c r="B216" s="685">
        <v>2100</v>
      </c>
      <c r="C216" s="686"/>
    </row>
    <row r="217" spans="1:3" ht="25.05" customHeight="1">
      <c r="A217" s="195" t="s">
        <v>198</v>
      </c>
      <c r="B217" s="8"/>
      <c r="C217" s="36"/>
    </row>
    <row r="218" spans="1:3" ht="25.05" customHeight="1">
      <c r="A218" s="195" t="s">
        <v>32</v>
      </c>
      <c r="B218" s="638">
        <v>750</v>
      </c>
      <c r="C218" s="652">
        <v>1200</v>
      </c>
    </row>
    <row r="219" spans="1:3" ht="25.05" customHeight="1">
      <c r="A219" s="195" t="s">
        <v>31</v>
      </c>
      <c r="B219" s="639"/>
      <c r="C219" s="653"/>
    </row>
    <row r="220" spans="1:3" ht="25.05" customHeight="1">
      <c r="A220" s="195" t="s">
        <v>194</v>
      </c>
      <c r="B220" s="8"/>
      <c r="C220" s="36"/>
    </row>
    <row r="221" spans="1:3" ht="25.05" customHeight="1">
      <c r="A221" s="195" t="s">
        <v>44</v>
      </c>
      <c r="B221" s="638"/>
      <c r="C221" s="652">
        <v>1150</v>
      </c>
    </row>
    <row r="222" spans="1:3" ht="25.05" customHeight="1">
      <c r="A222" s="195" t="s">
        <v>45</v>
      </c>
      <c r="B222" s="639"/>
      <c r="C222" s="653"/>
    </row>
    <row r="223" spans="1:3" ht="25.05" customHeight="1">
      <c r="A223" s="195" t="s">
        <v>58</v>
      </c>
      <c r="B223" s="8"/>
      <c r="C223" s="36"/>
    </row>
    <row r="224" spans="1:3" ht="25.05" customHeight="1">
      <c r="A224" s="195" t="s">
        <v>33</v>
      </c>
      <c r="B224" s="8"/>
      <c r="C224" s="36"/>
    </row>
    <row r="225" spans="1:3" ht="25.05" customHeight="1">
      <c r="A225" s="683" t="s">
        <v>291</v>
      </c>
      <c r="B225" s="684"/>
      <c r="C225" s="684"/>
    </row>
    <row r="226" spans="1:3" ht="25.05" customHeight="1">
      <c r="A226" s="285"/>
      <c r="B226" s="372" t="s">
        <v>409</v>
      </c>
      <c r="C226" s="373" t="s">
        <v>410</v>
      </c>
    </row>
    <row r="227" spans="1:3" ht="25.05" customHeight="1">
      <c r="A227" s="195" t="s">
        <v>289</v>
      </c>
      <c r="B227" s="8"/>
      <c r="C227" s="22"/>
    </row>
    <row r="228" spans="1:3" ht="25.05" customHeight="1">
      <c r="A228" s="195" t="s">
        <v>290</v>
      </c>
      <c r="B228" s="8"/>
      <c r="C228" s="22"/>
    </row>
    <row r="229" spans="1:3" ht="25.05" customHeight="1">
      <c r="A229" s="187" t="s">
        <v>327</v>
      </c>
      <c r="B229" s="8"/>
      <c r="C229" s="22"/>
    </row>
    <row r="230" spans="1:3" ht="25.05" customHeight="1">
      <c r="A230" s="187" t="s">
        <v>325</v>
      </c>
      <c r="B230" s="8"/>
      <c r="C230" s="22"/>
    </row>
    <row r="231" spans="1:3" ht="25.05" customHeight="1">
      <c r="A231" s="187" t="s">
        <v>326</v>
      </c>
      <c r="B231" s="8"/>
      <c r="C231" s="22"/>
    </row>
    <row r="232" spans="1:3" ht="25.05" customHeight="1">
      <c r="A232" s="187" t="s">
        <v>319</v>
      </c>
      <c r="B232" s="8"/>
      <c r="C232" s="22"/>
    </row>
    <row r="233" spans="1:3" ht="25.05" customHeight="1">
      <c r="A233" s="187" t="s">
        <v>320</v>
      </c>
      <c r="B233" s="8"/>
      <c r="C233" s="22"/>
    </row>
    <row r="234" spans="1:3" ht="25.05" customHeight="1">
      <c r="A234" s="187" t="s">
        <v>321</v>
      </c>
      <c r="B234" s="8"/>
      <c r="C234" s="22"/>
    </row>
    <row r="235" spans="1:3" ht="25.05" customHeight="1">
      <c r="A235" s="187" t="s">
        <v>322</v>
      </c>
      <c r="B235" s="8"/>
      <c r="C235" s="22"/>
    </row>
    <row r="236" spans="1:3" ht="25.05" customHeight="1">
      <c r="A236" s="187" t="s">
        <v>323</v>
      </c>
      <c r="B236" s="8"/>
      <c r="C236" s="22"/>
    </row>
    <row r="237" spans="1:3" ht="25.05" customHeight="1">
      <c r="A237" s="187" t="s">
        <v>324</v>
      </c>
      <c r="B237" s="16"/>
      <c r="C237" s="37"/>
    </row>
    <row r="238" spans="1:3" ht="25.05" customHeight="1">
      <c r="A238" s="356" t="s">
        <v>317</v>
      </c>
      <c r="B238" s="16"/>
      <c r="C238" s="37"/>
    </row>
    <row r="239" spans="1:3" ht="25.05" customHeight="1">
      <c r="A239" s="194" t="s">
        <v>318</v>
      </c>
      <c r="B239" s="16"/>
      <c r="C239" s="37"/>
    </row>
    <row r="240" spans="1:3" ht="25.05" customHeight="1">
      <c r="A240" s="357" t="s">
        <v>368</v>
      </c>
      <c r="B240" s="51"/>
      <c r="C240" s="52"/>
    </row>
    <row r="241" spans="1:3" ht="25.05" customHeight="1">
      <c r="A241" s="676" t="s">
        <v>151</v>
      </c>
      <c r="B241" s="676"/>
      <c r="C241" s="676"/>
    </row>
    <row r="242" spans="1:3" ht="25.05" customHeight="1">
      <c r="A242" s="285"/>
      <c r="B242" s="21" t="s">
        <v>409</v>
      </c>
      <c r="C242" s="35" t="s">
        <v>410</v>
      </c>
    </row>
    <row r="243" spans="1:3" ht="25.05" customHeight="1">
      <c r="A243" s="195" t="s">
        <v>203</v>
      </c>
      <c r="B243" s="17"/>
      <c r="C243" s="36"/>
    </row>
    <row r="244" spans="1:3" ht="25.05" customHeight="1">
      <c r="A244" s="187" t="s">
        <v>150</v>
      </c>
      <c r="B244" s="17"/>
      <c r="C244" s="45">
        <v>1200</v>
      </c>
    </row>
    <row r="245" spans="1:3" ht="25.05" customHeight="1">
      <c r="A245" s="187" t="s">
        <v>152</v>
      </c>
      <c r="B245" s="17"/>
      <c r="C245" s="46"/>
    </row>
    <row r="246" spans="1:3" ht="25.05" customHeight="1">
      <c r="A246" s="187" t="s">
        <v>153</v>
      </c>
      <c r="B246" s="22">
        <v>1150</v>
      </c>
      <c r="C246" s="19">
        <v>1500</v>
      </c>
    </row>
    <row r="247" spans="1:3" ht="25.05" customHeight="1">
      <c r="A247" s="187" t="s">
        <v>160</v>
      </c>
      <c r="B247" s="17"/>
      <c r="C247" s="36"/>
    </row>
    <row r="248" spans="1:3" ht="25.05" customHeight="1">
      <c r="A248" s="187" t="s">
        <v>154</v>
      </c>
      <c r="B248" s="22">
        <v>1150</v>
      </c>
      <c r="C248" s="19">
        <v>1500</v>
      </c>
    </row>
    <row r="249" spans="1:3" ht="25.05" customHeight="1">
      <c r="A249" s="187" t="s">
        <v>155</v>
      </c>
      <c r="B249" s="17"/>
      <c r="C249" s="36"/>
    </row>
    <row r="250" spans="1:3" ht="25.05" customHeight="1">
      <c r="A250" s="676" t="s">
        <v>173</v>
      </c>
      <c r="B250" s="676"/>
      <c r="C250" s="676"/>
    </row>
    <row r="251" spans="1:3" ht="25.05" customHeight="1">
      <c r="A251" s="285"/>
      <c r="B251" s="21" t="s">
        <v>409</v>
      </c>
      <c r="C251" s="35" t="s">
        <v>410</v>
      </c>
    </row>
    <row r="252" spans="1:3" ht="25.05" customHeight="1">
      <c r="A252" s="187" t="s">
        <v>179</v>
      </c>
      <c r="B252" s="17"/>
      <c r="C252" s="36"/>
    </row>
    <row r="253" spans="1:3" ht="25.05" customHeight="1">
      <c r="A253" s="187" t="s">
        <v>177</v>
      </c>
      <c r="B253" s="17">
        <v>900</v>
      </c>
      <c r="C253" s="19">
        <v>1500</v>
      </c>
    </row>
    <row r="254" spans="1:3" ht="25.05" customHeight="1">
      <c r="A254" s="187" t="s">
        <v>178</v>
      </c>
      <c r="B254" s="17"/>
      <c r="C254" s="36"/>
    </row>
    <row r="255" spans="1:3" ht="25.05" customHeight="1">
      <c r="A255" s="187" t="s">
        <v>211</v>
      </c>
      <c r="B255" s="17"/>
      <c r="C255" s="36"/>
    </row>
    <row r="256" spans="1:3" ht="25.05" customHeight="1">
      <c r="A256" s="187" t="s">
        <v>212</v>
      </c>
      <c r="B256" s="17">
        <v>900</v>
      </c>
      <c r="C256" s="19">
        <v>1500</v>
      </c>
    </row>
    <row r="257" spans="1:3" ht="25.05" customHeight="1">
      <c r="A257" s="187" t="s">
        <v>174</v>
      </c>
      <c r="B257" s="17"/>
      <c r="C257" s="36"/>
    </row>
    <row r="258" spans="1:3" ht="25.05" customHeight="1">
      <c r="A258" s="187" t="s">
        <v>176</v>
      </c>
      <c r="B258" s="17"/>
      <c r="C258" s="36"/>
    </row>
    <row r="259" spans="1:3" ht="25.05" customHeight="1">
      <c r="A259" s="187" t="s">
        <v>175</v>
      </c>
      <c r="B259" s="17">
        <v>900</v>
      </c>
      <c r="C259" s="43">
        <v>1350</v>
      </c>
    </row>
    <row r="260" spans="1:3" ht="25.05" customHeight="1">
      <c r="A260" s="187" t="s">
        <v>213</v>
      </c>
      <c r="B260" s="17"/>
      <c r="C260" s="36"/>
    </row>
    <row r="261" spans="1:3" ht="25.05" customHeight="1">
      <c r="A261" s="187" t="s">
        <v>214</v>
      </c>
      <c r="B261" s="17">
        <v>900</v>
      </c>
      <c r="C261" s="19">
        <v>1500</v>
      </c>
    </row>
    <row r="262" spans="1:3" ht="25.05" customHeight="1">
      <c r="A262" s="187" t="s">
        <v>215</v>
      </c>
      <c r="B262" s="17"/>
      <c r="C262" s="36"/>
    </row>
    <row r="263" spans="1:3" ht="25.05" customHeight="1">
      <c r="A263" s="649" t="s">
        <v>36</v>
      </c>
      <c r="B263" s="649"/>
      <c r="C263" s="649"/>
    </row>
    <row r="264" spans="1:3" ht="25.05" customHeight="1">
      <c r="A264" s="374" t="s">
        <v>54</v>
      </c>
      <c r="B264" s="21" t="s">
        <v>409</v>
      </c>
      <c r="C264" s="35" t="s">
        <v>410</v>
      </c>
    </row>
    <row r="265" spans="1:3" ht="25.05" customHeight="1">
      <c r="A265" s="195" t="s">
        <v>69</v>
      </c>
      <c r="B265" s="638">
        <v>1150</v>
      </c>
      <c r="C265" s="652">
        <v>1500</v>
      </c>
    </row>
    <row r="266" spans="1:3" ht="25.05" customHeight="1">
      <c r="A266" s="195" t="s">
        <v>68</v>
      </c>
      <c r="B266" s="639"/>
      <c r="C266" s="653"/>
    </row>
    <row r="267" spans="1:3" ht="25.05" customHeight="1">
      <c r="A267" s="374" t="s">
        <v>51</v>
      </c>
      <c r="B267" s="21" t="s">
        <v>409</v>
      </c>
      <c r="C267" s="35" t="s">
        <v>410</v>
      </c>
    </row>
    <row r="268" spans="1:3" ht="25.05" customHeight="1">
      <c r="A268" s="195" t="s">
        <v>52</v>
      </c>
      <c r="B268" s="638">
        <v>1150</v>
      </c>
      <c r="C268" s="650">
        <v>1500</v>
      </c>
    </row>
    <row r="269" spans="1:3" ht="25.05" customHeight="1">
      <c r="A269" s="195" t="s">
        <v>251</v>
      </c>
      <c r="B269" s="651"/>
      <c r="C269" s="650"/>
    </row>
    <row r="270" spans="1:3" ht="25.05" customHeight="1">
      <c r="A270" s="195" t="s">
        <v>53</v>
      </c>
      <c r="B270" s="639"/>
      <c r="C270" s="650"/>
    </row>
    <row r="271" spans="1:3" ht="25.05" customHeight="1">
      <c r="A271" s="374" t="s">
        <v>702</v>
      </c>
      <c r="B271" s="21" t="s">
        <v>409</v>
      </c>
      <c r="C271" s="35" t="s">
        <v>410</v>
      </c>
    </row>
    <row r="272" spans="1:3" ht="25.05" customHeight="1">
      <c r="A272" s="195" t="s">
        <v>16</v>
      </c>
      <c r="B272" s="8"/>
      <c r="C272" s="36"/>
    </row>
    <row r="273" spans="1:3" ht="25.05" customHeight="1">
      <c r="A273" s="195" t="s">
        <v>17</v>
      </c>
      <c r="B273" s="8"/>
      <c r="C273" s="36"/>
    </row>
    <row r="274" spans="1:3" ht="25.05" customHeight="1">
      <c r="A274" s="649" t="s">
        <v>162</v>
      </c>
      <c r="B274" s="649"/>
      <c r="C274" s="649"/>
    </row>
    <row r="275" spans="1:3" ht="25.05" customHeight="1">
      <c r="A275" s="285"/>
      <c r="B275" s="21" t="s">
        <v>409</v>
      </c>
      <c r="C275" s="35" t="s">
        <v>410</v>
      </c>
    </row>
    <row r="276" spans="1:3" ht="25.05" customHeight="1">
      <c r="A276" s="195" t="s">
        <v>163</v>
      </c>
      <c r="B276" s="638">
        <v>1150</v>
      </c>
      <c r="C276" s="652">
        <v>1500</v>
      </c>
    </row>
    <row r="277" spans="1:3" ht="25.05" customHeight="1" thickBot="1">
      <c r="A277" s="197" t="s">
        <v>756</v>
      </c>
      <c r="B277" s="639"/>
      <c r="C277" s="653"/>
    </row>
    <row r="278" spans="1:3" ht="25.05" customHeight="1">
      <c r="A278" s="187" t="s">
        <v>164</v>
      </c>
      <c r="B278" s="17"/>
      <c r="C278" s="36"/>
    </row>
    <row r="279" spans="1:3" ht="25.05" customHeight="1">
      <c r="A279" s="187" t="s">
        <v>292</v>
      </c>
      <c r="B279" s="664">
        <v>900</v>
      </c>
      <c r="C279" s="652">
        <v>1350</v>
      </c>
    </row>
    <row r="280" spans="1:3" ht="25.05" customHeight="1">
      <c r="A280" s="187" t="s">
        <v>165</v>
      </c>
      <c r="B280" s="665"/>
      <c r="C280" s="653"/>
    </row>
    <row r="281" spans="1:3" ht="25.05" customHeight="1">
      <c r="A281" s="187" t="s">
        <v>169</v>
      </c>
      <c r="B281" s="17"/>
      <c r="C281" s="36"/>
    </row>
    <row r="282" spans="1:3" ht="25.05" customHeight="1">
      <c r="A282" s="187" t="s">
        <v>167</v>
      </c>
      <c r="B282" s="17"/>
      <c r="C282" s="36"/>
    </row>
    <row r="283" spans="1:3" ht="25.05" customHeight="1">
      <c r="A283" s="187" t="s">
        <v>293</v>
      </c>
      <c r="B283" s="17"/>
      <c r="C283" s="36"/>
    </row>
    <row r="284" spans="1:3" ht="25.05" customHeight="1">
      <c r="A284" s="187" t="s">
        <v>294</v>
      </c>
      <c r="B284" s="664">
        <v>900</v>
      </c>
      <c r="C284" s="652">
        <v>1600</v>
      </c>
    </row>
    <row r="285" spans="1:3" ht="25.05" customHeight="1">
      <c r="A285" s="187" t="s">
        <v>168</v>
      </c>
      <c r="B285" s="665"/>
      <c r="C285" s="653"/>
    </row>
    <row r="286" spans="1:3" ht="25.05" customHeight="1">
      <c r="A286" s="187" t="s">
        <v>166</v>
      </c>
      <c r="B286" s="17"/>
      <c r="C286" s="36"/>
    </row>
    <row r="287" spans="1:3" ht="25.05" customHeight="1">
      <c r="A287" s="649" t="s">
        <v>37</v>
      </c>
      <c r="B287" s="649"/>
      <c r="C287" s="649"/>
    </row>
    <row r="288" spans="1:3" ht="25.05" customHeight="1">
      <c r="A288" s="374" t="s">
        <v>34</v>
      </c>
      <c r="B288" s="21" t="s">
        <v>409</v>
      </c>
      <c r="C288" s="35" t="s">
        <v>410</v>
      </c>
    </row>
    <row r="289" spans="1:3" ht="25.05" customHeight="1">
      <c r="A289" s="195" t="s">
        <v>59</v>
      </c>
      <c r="B289" s="658">
        <v>1300</v>
      </c>
      <c r="C289" s="659"/>
    </row>
    <row r="290" spans="1:3" ht="25.05" customHeight="1">
      <c r="A290" s="195" t="s">
        <v>77</v>
      </c>
      <c r="B290" s="8"/>
      <c r="C290" s="36"/>
    </row>
    <row r="291" spans="1:3" ht="25.05" customHeight="1">
      <c r="A291" s="195" t="s">
        <v>78</v>
      </c>
      <c r="B291" s="12"/>
      <c r="C291" s="36"/>
    </row>
    <row r="292" spans="1:3" ht="25.05" customHeight="1">
      <c r="A292" s="195" t="s">
        <v>9</v>
      </c>
      <c r="B292" s="12"/>
      <c r="C292" s="36"/>
    </row>
    <row r="293" spans="1:3" ht="25.05" customHeight="1">
      <c r="A293" s="195" t="s">
        <v>10</v>
      </c>
      <c r="B293" s="12"/>
      <c r="C293" s="36"/>
    </row>
    <row r="294" spans="1:3" ht="25.05" customHeight="1">
      <c r="A294" s="195" t="s">
        <v>2</v>
      </c>
      <c r="B294" s="660">
        <v>1150</v>
      </c>
      <c r="C294" s="652">
        <v>1500</v>
      </c>
    </row>
    <row r="295" spans="1:3" ht="25.05" customHeight="1">
      <c r="A295" s="195" t="s">
        <v>0</v>
      </c>
      <c r="B295" s="661"/>
      <c r="C295" s="653"/>
    </row>
    <row r="296" spans="1:3" ht="25.05" customHeight="1">
      <c r="A296" s="198" t="s">
        <v>689</v>
      </c>
      <c r="B296" s="660">
        <v>1150</v>
      </c>
      <c r="C296" s="652">
        <v>1500</v>
      </c>
    </row>
    <row r="297" spans="1:3" ht="25.05" customHeight="1">
      <c r="A297" s="198" t="s">
        <v>690</v>
      </c>
      <c r="B297" s="661"/>
      <c r="C297" s="653"/>
    </row>
    <row r="298" spans="1:3" ht="25.05" customHeight="1">
      <c r="A298" s="195" t="s">
        <v>11</v>
      </c>
      <c r="B298" s="12"/>
      <c r="C298" s="36"/>
    </row>
    <row r="299" spans="1:3" ht="25.05" customHeight="1">
      <c r="A299" s="195" t="s">
        <v>63</v>
      </c>
      <c r="B299" s="12"/>
      <c r="C299" s="36"/>
    </row>
    <row r="300" spans="1:3" ht="25.05" customHeight="1">
      <c r="A300" s="374" t="s">
        <v>15</v>
      </c>
      <c r="B300" s="21" t="s">
        <v>409</v>
      </c>
      <c r="C300" s="35" t="s">
        <v>410</v>
      </c>
    </row>
    <row r="301" spans="1:3" ht="25.05" customHeight="1">
      <c r="A301" s="195" t="s">
        <v>60</v>
      </c>
      <c r="B301" s="638">
        <v>900</v>
      </c>
      <c r="C301" s="652">
        <v>1350</v>
      </c>
    </row>
    <row r="302" spans="1:3" ht="25.05" customHeight="1">
      <c r="A302" s="195" t="s">
        <v>14</v>
      </c>
      <c r="B302" s="639"/>
      <c r="C302" s="653"/>
    </row>
    <row r="303" spans="1:3" ht="25.05" customHeight="1">
      <c r="A303" s="649" t="s">
        <v>37</v>
      </c>
      <c r="B303" s="649"/>
      <c r="C303" s="649"/>
    </row>
    <row r="304" spans="1:3" ht="25.05" customHeight="1">
      <c r="A304" s="374" t="s">
        <v>61</v>
      </c>
      <c r="B304" s="21" t="s">
        <v>409</v>
      </c>
      <c r="C304" s="35" t="s">
        <v>410</v>
      </c>
    </row>
    <row r="305" spans="1:3" ht="25.05" customHeight="1">
      <c r="A305" s="195" t="s">
        <v>59</v>
      </c>
      <c r="B305" s="656">
        <v>1300</v>
      </c>
      <c r="C305" s="657"/>
    </row>
    <row r="306" spans="1:3" ht="25.05" customHeight="1">
      <c r="A306" s="195" t="s">
        <v>89</v>
      </c>
      <c r="B306" s="20"/>
      <c r="C306" s="36"/>
    </row>
    <row r="307" spans="1:3" ht="25.05" customHeight="1">
      <c r="A307" s="195" t="s">
        <v>88</v>
      </c>
      <c r="B307" s="20"/>
      <c r="C307" s="36"/>
    </row>
    <row r="308" spans="1:3" ht="25.05" customHeight="1">
      <c r="A308" s="195" t="s">
        <v>9</v>
      </c>
      <c r="B308" s="20"/>
      <c r="C308" s="36"/>
    </row>
    <row r="309" spans="1:3" ht="25.05" customHeight="1">
      <c r="A309" s="195" t="s">
        <v>10</v>
      </c>
      <c r="B309" s="20"/>
      <c r="C309" s="36"/>
    </row>
    <row r="310" spans="1:3" ht="25.05" customHeight="1">
      <c r="A310" s="195" t="s">
        <v>2</v>
      </c>
      <c r="B310" s="654">
        <v>1150</v>
      </c>
      <c r="C310" s="652">
        <v>1500</v>
      </c>
    </row>
    <row r="311" spans="1:3" ht="25.05" customHeight="1">
      <c r="A311" s="195" t="s">
        <v>0</v>
      </c>
      <c r="B311" s="655"/>
      <c r="C311" s="653"/>
    </row>
    <row r="312" spans="1:3" ht="25.05" customHeight="1">
      <c r="A312" s="195" t="s">
        <v>62</v>
      </c>
      <c r="B312" s="20"/>
      <c r="C312" s="36"/>
    </row>
    <row r="313" spans="1:3" ht="25.05" customHeight="1">
      <c r="A313" s="195" t="s">
        <v>63</v>
      </c>
      <c r="B313" s="20"/>
      <c r="C313" s="36"/>
    </row>
    <row r="314" spans="1:3" ht="25.05" customHeight="1">
      <c r="A314" s="649" t="s">
        <v>46</v>
      </c>
      <c r="B314" s="649"/>
      <c r="C314" s="649"/>
    </row>
    <row r="315" spans="1:3" ht="25.05" customHeight="1">
      <c r="A315" s="285"/>
      <c r="B315" s="21" t="s">
        <v>409</v>
      </c>
      <c r="C315" s="35" t="s">
        <v>410</v>
      </c>
    </row>
    <row r="316" spans="1:3" ht="25.05" customHeight="1">
      <c r="A316" s="195" t="s">
        <v>90</v>
      </c>
      <c r="B316" s="20"/>
      <c r="C316" s="36"/>
    </row>
    <row r="317" spans="1:3" ht="25.05" customHeight="1">
      <c r="A317" s="195" t="s">
        <v>91</v>
      </c>
      <c r="B317" s="20"/>
      <c r="C317" s="36"/>
    </row>
    <row r="318" spans="1:3" ht="25.05" customHeight="1">
      <c r="A318" s="195" t="s">
        <v>66</v>
      </c>
      <c r="B318" s="647">
        <v>2000</v>
      </c>
      <c r="C318" s="648"/>
    </row>
    <row r="319" spans="1:3" ht="25.05" customHeight="1">
      <c r="A319" s="195" t="s">
        <v>47</v>
      </c>
      <c r="B319" s="22">
        <v>1150</v>
      </c>
      <c r="C319" s="36">
        <v>1750</v>
      </c>
    </row>
    <row r="320" spans="1:3" ht="25.05" customHeight="1">
      <c r="A320" s="649" t="s">
        <v>295</v>
      </c>
      <c r="B320" s="649"/>
      <c r="C320" s="649"/>
    </row>
    <row r="321" spans="1:3" ht="25.05" customHeight="1">
      <c r="A321" s="285"/>
      <c r="B321" s="21" t="s">
        <v>409</v>
      </c>
      <c r="C321" s="35" t="s">
        <v>410</v>
      </c>
    </row>
    <row r="322" spans="1:3" ht="25.05" customHeight="1">
      <c r="A322" s="199" t="s">
        <v>296</v>
      </c>
      <c r="B322" s="22">
        <v>1150</v>
      </c>
      <c r="C322" s="652">
        <v>1500</v>
      </c>
    </row>
    <row r="323" spans="1:3" ht="25.05" customHeight="1">
      <c r="A323" s="199" t="s">
        <v>297</v>
      </c>
      <c r="B323" s="22">
        <v>1150</v>
      </c>
      <c r="C323" s="653"/>
    </row>
    <row r="324" spans="1:3" ht="25.05" customHeight="1">
      <c r="A324" s="199" t="s">
        <v>691</v>
      </c>
      <c r="B324" s="22">
        <v>1150</v>
      </c>
      <c r="C324" s="19">
        <v>1500</v>
      </c>
    </row>
    <row r="325" spans="1:3" ht="25.05" customHeight="1">
      <c r="A325" s="199" t="s">
        <v>298</v>
      </c>
      <c r="B325" s="17"/>
      <c r="C325" s="36"/>
    </row>
    <row r="326" spans="1:3" ht="25.05" customHeight="1">
      <c r="A326" s="200" t="s">
        <v>299</v>
      </c>
      <c r="B326" s="17"/>
      <c r="C326" s="22">
        <v>1150</v>
      </c>
    </row>
    <row r="327" spans="1:3" ht="25.05" customHeight="1">
      <c r="A327" s="199" t="s">
        <v>300</v>
      </c>
      <c r="B327" s="17"/>
      <c r="C327" s="22">
        <v>1150</v>
      </c>
    </row>
    <row r="328" spans="1:3" ht="25.05" customHeight="1">
      <c r="A328" s="200" t="s">
        <v>301</v>
      </c>
      <c r="B328" s="17"/>
      <c r="C328" s="22">
        <v>1150</v>
      </c>
    </row>
    <row r="329" spans="1:3" ht="25.05" customHeight="1">
      <c r="A329" s="200" t="s">
        <v>302</v>
      </c>
      <c r="B329" s="22">
        <v>1150</v>
      </c>
      <c r="C329" s="19">
        <v>1500</v>
      </c>
    </row>
    <row r="330" spans="1:3" ht="25.05" customHeight="1">
      <c r="A330" s="200" t="s">
        <v>303</v>
      </c>
      <c r="B330" s="17"/>
      <c r="C330" s="45"/>
    </row>
    <row r="331" spans="1:3" ht="25.05" customHeight="1">
      <c r="A331" s="200" t="s">
        <v>542</v>
      </c>
      <c r="B331" s="23">
        <v>1500</v>
      </c>
      <c r="C331" s="55">
        <v>2000</v>
      </c>
    </row>
    <row r="332" spans="1:3" ht="25.05" customHeight="1">
      <c r="A332" s="200" t="s">
        <v>692</v>
      </c>
      <c r="B332" s="145">
        <v>1500</v>
      </c>
      <c r="C332" s="146">
        <v>2000</v>
      </c>
    </row>
    <row r="333" spans="1:3" ht="25.05" customHeight="1">
      <c r="A333" s="200" t="s">
        <v>304</v>
      </c>
      <c r="B333" s="664">
        <v>1150</v>
      </c>
      <c r="C333" s="652">
        <v>1500</v>
      </c>
    </row>
    <row r="334" spans="1:3" ht="25.05" customHeight="1">
      <c r="A334" s="200" t="s">
        <v>305</v>
      </c>
      <c r="B334" s="665"/>
      <c r="C334" s="653"/>
    </row>
    <row r="335" spans="1:3" ht="25.05" customHeight="1">
      <c r="A335" s="200" t="s">
        <v>306</v>
      </c>
      <c r="B335" s="17"/>
      <c r="C335" s="36"/>
    </row>
    <row r="336" spans="1:3" ht="25.05" customHeight="1">
      <c r="A336" s="200" t="s">
        <v>307</v>
      </c>
      <c r="B336" s="17"/>
      <c r="C336" s="36"/>
    </row>
    <row r="337" spans="1:3" ht="25.05" customHeight="1">
      <c r="A337" s="200" t="s">
        <v>308</v>
      </c>
      <c r="B337" s="22">
        <v>1150</v>
      </c>
      <c r="C337" s="36">
        <v>1600</v>
      </c>
    </row>
    <row r="338" spans="1:3" ht="25.05" customHeight="1">
      <c r="A338" s="200" t="s">
        <v>309</v>
      </c>
      <c r="B338" s="17"/>
      <c r="C338" s="36"/>
    </row>
    <row r="339" spans="1:3" ht="25.05" customHeight="1">
      <c r="A339" s="200" t="s">
        <v>693</v>
      </c>
      <c r="B339" s="143">
        <v>1500</v>
      </c>
      <c r="C339" s="144">
        <v>2000</v>
      </c>
    </row>
    <row r="340" spans="1:3" ht="25.05" customHeight="1">
      <c r="A340" s="200" t="s">
        <v>310</v>
      </c>
      <c r="B340" s="17">
        <v>900</v>
      </c>
      <c r="C340" s="19">
        <v>1500</v>
      </c>
    </row>
    <row r="341" spans="1:3" ht="25.05" customHeight="1">
      <c r="A341" s="200" t="s">
        <v>311</v>
      </c>
      <c r="B341" s="17"/>
      <c r="C341" s="36"/>
    </row>
    <row r="342" spans="1:3" ht="25.05" customHeight="1">
      <c r="A342" s="200" t="s">
        <v>312</v>
      </c>
      <c r="B342" s="17"/>
      <c r="C342" s="36"/>
    </row>
    <row r="343" spans="1:3" ht="25.05" customHeight="1">
      <c r="A343" s="200" t="s">
        <v>313</v>
      </c>
      <c r="B343" s="17">
        <v>900</v>
      </c>
      <c r="C343" s="19">
        <v>1500</v>
      </c>
    </row>
    <row r="344" spans="1:3" ht="25.05" customHeight="1">
      <c r="A344" s="200" t="s">
        <v>314</v>
      </c>
      <c r="B344" s="17"/>
      <c r="C344" s="36">
        <v>1150</v>
      </c>
    </row>
    <row r="345" spans="1:3" ht="25.05" customHeight="1">
      <c r="A345" s="200" t="s">
        <v>315</v>
      </c>
      <c r="B345" s="17"/>
      <c r="C345" s="22">
        <v>1150</v>
      </c>
    </row>
    <row r="346" spans="1:3" ht="25.05" customHeight="1">
      <c r="A346" s="356" t="s">
        <v>316</v>
      </c>
      <c r="B346" s="25"/>
      <c r="C346" s="53"/>
    </row>
    <row r="347" spans="1:3" ht="25.05" customHeight="1">
      <c r="A347" s="624" t="s">
        <v>328</v>
      </c>
      <c r="B347" s="624"/>
      <c r="C347" s="624"/>
    </row>
    <row r="348" spans="1:3" ht="25.05" customHeight="1">
      <c r="A348" s="285"/>
      <c r="B348" s="21" t="s">
        <v>409</v>
      </c>
      <c r="C348" s="35" t="s">
        <v>410</v>
      </c>
    </row>
    <row r="349" spans="1:3" ht="25.05" customHeight="1">
      <c r="A349" s="201" t="s">
        <v>329</v>
      </c>
      <c r="B349" s="17">
        <v>900</v>
      </c>
      <c r="C349" s="19">
        <v>1500</v>
      </c>
    </row>
    <row r="350" spans="1:3" ht="25.05" customHeight="1">
      <c r="A350" s="200" t="s">
        <v>330</v>
      </c>
      <c r="B350" s="11"/>
      <c r="C350" s="36"/>
    </row>
    <row r="351" spans="1:3" ht="25.05" customHeight="1">
      <c r="A351" s="201" t="s">
        <v>543</v>
      </c>
      <c r="B351" s="43">
        <v>1350</v>
      </c>
      <c r="C351" s="36">
        <v>1900</v>
      </c>
    </row>
    <row r="352" spans="1:3" ht="25.05" customHeight="1">
      <c r="A352" s="201" t="s">
        <v>331</v>
      </c>
      <c r="B352" s="11"/>
      <c r="C352" s="36"/>
    </row>
    <row r="353" spans="1:3" ht="25.05" customHeight="1">
      <c r="A353" s="201" t="s">
        <v>332</v>
      </c>
      <c r="B353" s="11"/>
      <c r="C353" s="36"/>
    </row>
    <row r="354" spans="1:3" ht="25.05" customHeight="1">
      <c r="A354" s="201" t="s">
        <v>333</v>
      </c>
      <c r="B354" s="11"/>
      <c r="C354" s="36"/>
    </row>
    <row r="355" spans="1:3" ht="25.05" customHeight="1">
      <c r="A355" s="201" t="s">
        <v>334</v>
      </c>
      <c r="B355" s="11"/>
      <c r="C355" s="36"/>
    </row>
    <row r="356" spans="1:3" ht="25.05" customHeight="1">
      <c r="A356" s="204" t="s">
        <v>335</v>
      </c>
      <c r="B356" s="666"/>
      <c r="C356" s="652">
        <v>1350</v>
      </c>
    </row>
    <row r="357" spans="1:3" ht="25.05" customHeight="1">
      <c r="A357" s="194" t="s">
        <v>336</v>
      </c>
      <c r="B357" s="667"/>
      <c r="C357" s="653"/>
    </row>
    <row r="358" spans="1:3" ht="25.05" customHeight="1">
      <c r="A358" s="663" t="s">
        <v>337</v>
      </c>
      <c r="B358" s="663"/>
      <c r="C358" s="663"/>
    </row>
    <row r="359" spans="1:3" ht="25.05" customHeight="1">
      <c r="A359" s="285"/>
      <c r="B359" s="21" t="s">
        <v>409</v>
      </c>
      <c r="C359" s="35" t="s">
        <v>410</v>
      </c>
    </row>
    <row r="360" spans="1:3" ht="25.05" customHeight="1">
      <c r="A360" s="437" t="s">
        <v>876</v>
      </c>
      <c r="B360" s="17">
        <v>900</v>
      </c>
      <c r="C360" s="19">
        <v>1600</v>
      </c>
    </row>
    <row r="361" spans="1:3" ht="25.05" customHeight="1">
      <c r="A361" s="438" t="s">
        <v>581</v>
      </c>
      <c r="B361" s="17">
        <v>900</v>
      </c>
      <c r="C361" s="19">
        <v>1600</v>
      </c>
    </row>
    <row r="362" spans="1:3" ht="25.05" customHeight="1">
      <c r="A362" s="438" t="s">
        <v>877</v>
      </c>
      <c r="B362" s="17">
        <v>900</v>
      </c>
      <c r="C362" s="19">
        <v>1600</v>
      </c>
    </row>
    <row r="363" spans="1:3" ht="25.05" customHeight="1">
      <c r="A363" s="439" t="s">
        <v>878</v>
      </c>
      <c r="B363" s="17">
        <v>900</v>
      </c>
      <c r="C363" s="19">
        <v>1600</v>
      </c>
    </row>
    <row r="364" spans="1:3" ht="25.05" customHeight="1">
      <c r="A364" s="438" t="s">
        <v>879</v>
      </c>
      <c r="B364" s="17">
        <v>900</v>
      </c>
      <c r="C364" s="19">
        <v>1600</v>
      </c>
    </row>
    <row r="365" spans="1:3" ht="25.05" customHeight="1">
      <c r="A365" s="438" t="s">
        <v>880</v>
      </c>
      <c r="B365" s="17">
        <v>900</v>
      </c>
      <c r="C365" s="19">
        <v>1600</v>
      </c>
    </row>
    <row r="366" spans="1:3" ht="25.05" customHeight="1">
      <c r="A366" s="663" t="s">
        <v>157</v>
      </c>
      <c r="B366" s="663"/>
      <c r="C366" s="663"/>
    </row>
    <row r="367" spans="1:3" ht="25.05" customHeight="1">
      <c r="A367" s="285"/>
      <c r="B367" s="21" t="s">
        <v>409</v>
      </c>
      <c r="C367" s="35" t="s">
        <v>410</v>
      </c>
    </row>
    <row r="368" spans="1:3" ht="25.05" customHeight="1">
      <c r="A368" s="187" t="s">
        <v>156</v>
      </c>
      <c r="B368" s="17"/>
      <c r="C368" s="43">
        <v>1350</v>
      </c>
    </row>
    <row r="369" spans="1:3" ht="25.05" customHeight="1">
      <c r="A369" s="187" t="s">
        <v>158</v>
      </c>
      <c r="B369" s="17"/>
      <c r="C369" s="43">
        <v>1350</v>
      </c>
    </row>
    <row r="370" spans="1:3" ht="25.05" customHeight="1">
      <c r="A370" s="624" t="s">
        <v>70</v>
      </c>
      <c r="B370" s="624"/>
      <c r="C370" s="624"/>
    </row>
    <row r="371" spans="1:3" ht="25.05" customHeight="1">
      <c r="A371" s="285"/>
      <c r="B371" s="21" t="s">
        <v>409</v>
      </c>
      <c r="C371" s="35" t="s">
        <v>410</v>
      </c>
    </row>
    <row r="372" spans="1:3" ht="25.05" customHeight="1">
      <c r="A372" s="187" t="s">
        <v>71</v>
      </c>
      <c r="B372" s="22">
        <v>1150</v>
      </c>
      <c r="C372" s="36">
        <v>1600</v>
      </c>
    </row>
    <row r="373" spans="1:3" ht="25.05" customHeight="1">
      <c r="A373" s="187" t="s">
        <v>72</v>
      </c>
      <c r="B373" s="11"/>
      <c r="C373" s="36"/>
    </row>
    <row r="374" spans="1:3" ht="25.05" customHeight="1">
      <c r="A374" s="649" t="s">
        <v>340</v>
      </c>
      <c r="B374" s="649"/>
      <c r="C374" s="649"/>
    </row>
    <row r="375" spans="1:3" ht="25.05" customHeight="1">
      <c r="A375" s="285"/>
      <c r="B375" s="21" t="s">
        <v>409</v>
      </c>
      <c r="C375" s="35" t="s">
        <v>410</v>
      </c>
    </row>
    <row r="376" spans="1:3" ht="25.05" customHeight="1">
      <c r="A376" s="201" t="s">
        <v>341</v>
      </c>
      <c r="B376" s="17"/>
      <c r="C376" s="45">
        <v>1200</v>
      </c>
    </row>
    <row r="377" spans="1:3" ht="25.05" customHeight="1">
      <c r="A377" s="201" t="s">
        <v>342</v>
      </c>
      <c r="B377" s="17"/>
      <c r="C377" s="45">
        <v>1200</v>
      </c>
    </row>
    <row r="378" spans="1:3" ht="25.05" customHeight="1">
      <c r="A378" s="201" t="s">
        <v>343</v>
      </c>
      <c r="B378" s="17"/>
      <c r="C378" s="45">
        <v>1200</v>
      </c>
    </row>
    <row r="379" spans="1:3" ht="25.05" customHeight="1">
      <c r="A379" s="201" t="s">
        <v>344</v>
      </c>
      <c r="B379" s="17"/>
      <c r="C379" s="45">
        <v>1200</v>
      </c>
    </row>
    <row r="380" spans="1:3" ht="25.05" customHeight="1">
      <c r="A380" s="201" t="s">
        <v>345</v>
      </c>
      <c r="B380" s="17"/>
      <c r="C380" s="45">
        <v>1200</v>
      </c>
    </row>
    <row r="381" spans="1:3" ht="25.05" customHeight="1">
      <c r="A381" s="204" t="s">
        <v>346</v>
      </c>
      <c r="B381" s="54"/>
      <c r="C381" s="45">
        <v>1200</v>
      </c>
    </row>
    <row r="382" spans="1:3" ht="25.05" customHeight="1">
      <c r="A382" s="649" t="s">
        <v>347</v>
      </c>
      <c r="B382" s="649"/>
      <c r="C382" s="649"/>
    </row>
    <row r="383" spans="1:3" ht="25.05" customHeight="1">
      <c r="A383" s="285"/>
      <c r="B383" s="21" t="s">
        <v>409</v>
      </c>
      <c r="C383" s="35" t="s">
        <v>410</v>
      </c>
    </row>
    <row r="384" spans="1:3" ht="25.05" customHeight="1">
      <c r="A384" s="199" t="s">
        <v>348</v>
      </c>
      <c r="B384" s="17"/>
      <c r="C384" s="36"/>
    </row>
    <row r="385" spans="1:3" ht="25.05" customHeight="1">
      <c r="A385" s="200" t="s">
        <v>349</v>
      </c>
      <c r="B385" s="17"/>
      <c r="C385" s="45">
        <v>1200</v>
      </c>
    </row>
    <row r="386" spans="1:3" ht="25.05" customHeight="1">
      <c r="A386" s="200" t="s">
        <v>350</v>
      </c>
      <c r="B386" s="17"/>
      <c r="C386" s="46"/>
    </row>
    <row r="387" spans="1:3" ht="25.05" customHeight="1">
      <c r="A387" s="356" t="s">
        <v>351</v>
      </c>
      <c r="B387" s="23"/>
      <c r="C387" s="55"/>
    </row>
    <row r="388" spans="1:3" ht="25.05" customHeight="1">
      <c r="A388" s="649" t="s">
        <v>38</v>
      </c>
      <c r="B388" s="649"/>
      <c r="C388" s="649"/>
    </row>
    <row r="389" spans="1:3" ht="25.05" customHeight="1">
      <c r="A389" s="374" t="s">
        <v>55</v>
      </c>
      <c r="B389" s="30" t="s">
        <v>409</v>
      </c>
      <c r="C389" s="33" t="s">
        <v>410</v>
      </c>
    </row>
    <row r="390" spans="1:3" ht="25.05" customHeight="1">
      <c r="A390" s="195" t="s">
        <v>56</v>
      </c>
      <c r="B390" s="17"/>
      <c r="C390" s="36"/>
    </row>
    <row r="391" spans="1:3" ht="25.05" customHeight="1">
      <c r="A391" s="374" t="s">
        <v>48</v>
      </c>
      <c r="B391" s="30" t="s">
        <v>409</v>
      </c>
      <c r="C391" s="33" t="s">
        <v>410</v>
      </c>
    </row>
    <row r="392" spans="1:3" ht="25.05" customHeight="1">
      <c r="A392" s="195" t="s">
        <v>50</v>
      </c>
      <c r="B392" s="6"/>
      <c r="C392" s="36"/>
    </row>
    <row r="393" spans="1:3" ht="25.05" customHeight="1">
      <c r="A393" s="195" t="s">
        <v>49</v>
      </c>
      <c r="B393" s="6"/>
      <c r="C393" s="36"/>
    </row>
    <row r="394" spans="1:3" ht="25.05" customHeight="1">
      <c r="A394" s="374" t="s">
        <v>39</v>
      </c>
      <c r="B394" s="30" t="s">
        <v>409</v>
      </c>
      <c r="C394" s="33" t="s">
        <v>410</v>
      </c>
    </row>
    <row r="395" spans="1:3" ht="25.05" customHeight="1" thickBot="1">
      <c r="A395" s="195" t="s">
        <v>19</v>
      </c>
      <c r="B395" s="668">
        <v>1600</v>
      </c>
      <c r="C395" s="669"/>
    </row>
    <row r="396" spans="1:3" ht="25.05" customHeight="1">
      <c r="A396" s="218" t="s">
        <v>20</v>
      </c>
      <c r="B396" s="19">
        <v>1500</v>
      </c>
      <c r="C396" s="36">
        <v>2050</v>
      </c>
    </row>
    <row r="397" spans="1:3" ht="25.05" customHeight="1">
      <c r="A397" s="195" t="s">
        <v>26</v>
      </c>
      <c r="B397" s="11"/>
      <c r="C397" s="36"/>
    </row>
    <row r="398" spans="1:3" ht="25.05" customHeight="1">
      <c r="A398" s="195" t="s">
        <v>21</v>
      </c>
      <c r="B398" s="22">
        <v>1150</v>
      </c>
      <c r="C398" s="36">
        <v>1600</v>
      </c>
    </row>
    <row r="399" spans="1:3" ht="25.05" customHeight="1" thickBot="1">
      <c r="A399" s="295" t="s">
        <v>22</v>
      </c>
      <c r="B399" s="13"/>
      <c r="C399" s="40">
        <v>500</v>
      </c>
    </row>
    <row r="400" spans="1:3" ht="25.05" customHeight="1">
      <c r="A400" s="358" t="s">
        <v>24</v>
      </c>
      <c r="B400" s="19">
        <v>1500</v>
      </c>
      <c r="C400" s="36">
        <v>2050</v>
      </c>
    </row>
    <row r="401" spans="1:3" ht="25.05" customHeight="1">
      <c r="A401" s="195" t="s">
        <v>27</v>
      </c>
      <c r="B401" s="11"/>
      <c r="C401" s="36"/>
    </row>
    <row r="402" spans="1:3" ht="25.05" customHeight="1">
      <c r="A402" s="195" t="s">
        <v>23</v>
      </c>
      <c r="B402" s="22">
        <v>1150</v>
      </c>
      <c r="C402" s="36">
        <v>1600</v>
      </c>
    </row>
    <row r="403" spans="1:3" ht="25.05" customHeight="1">
      <c r="A403" s="195" t="s">
        <v>25</v>
      </c>
      <c r="B403" s="11"/>
      <c r="C403" s="36">
        <v>500</v>
      </c>
    </row>
    <row r="404" spans="1:3" ht="25.05" customHeight="1">
      <c r="A404" s="674" t="s">
        <v>852</v>
      </c>
      <c r="B404" s="674"/>
      <c r="C404" s="674"/>
    </row>
    <row r="405" spans="1:3" ht="25.05" customHeight="1">
      <c r="A405" s="375"/>
      <c r="B405" s="32" t="s">
        <v>409</v>
      </c>
      <c r="C405" s="38" t="s">
        <v>410</v>
      </c>
    </row>
    <row r="406" spans="1:3" ht="25.05" customHeight="1">
      <c r="A406" s="440" t="s">
        <v>881</v>
      </c>
      <c r="B406" s="19">
        <v>1500</v>
      </c>
      <c r="C406" s="36">
        <v>2050</v>
      </c>
    </row>
    <row r="407" spans="1:3" ht="25.05" customHeight="1">
      <c r="A407" s="440" t="s">
        <v>848</v>
      </c>
      <c r="B407" s="22">
        <v>1150</v>
      </c>
      <c r="C407" s="36">
        <v>1600</v>
      </c>
    </row>
    <row r="408" spans="1:3" ht="25.05" customHeight="1">
      <c r="A408" s="662" t="s">
        <v>75</v>
      </c>
      <c r="B408" s="662"/>
      <c r="C408" s="662"/>
    </row>
    <row r="409" spans="1:3" ht="25.05" customHeight="1">
      <c r="A409" s="285"/>
      <c r="B409" s="21" t="s">
        <v>409</v>
      </c>
      <c r="C409" s="35" t="s">
        <v>410</v>
      </c>
    </row>
    <row r="410" spans="1:3" ht="25.05" customHeight="1">
      <c r="A410" s="187" t="s">
        <v>76</v>
      </c>
      <c r="B410" s="18"/>
      <c r="C410" s="36"/>
    </row>
    <row r="411" spans="1:3" ht="25.05" customHeight="1">
      <c r="A411" s="662" t="s">
        <v>87</v>
      </c>
      <c r="B411" s="662"/>
      <c r="C411" s="662"/>
    </row>
    <row r="412" spans="1:3" ht="25.05" customHeight="1">
      <c r="A412" s="285"/>
      <c r="B412" s="21" t="s">
        <v>409</v>
      </c>
      <c r="C412" s="35" t="s">
        <v>410</v>
      </c>
    </row>
    <row r="413" spans="1:3" ht="25.05" customHeight="1">
      <c r="A413" s="209" t="s">
        <v>79</v>
      </c>
      <c r="B413" s="26"/>
      <c r="C413" s="36"/>
    </row>
    <row r="414" spans="1:3" ht="25.05" customHeight="1">
      <c r="A414" s="209" t="s">
        <v>80</v>
      </c>
      <c r="B414" s="26"/>
      <c r="C414" s="36"/>
    </row>
    <row r="415" spans="1:3" ht="25.05" customHeight="1">
      <c r="A415" s="209" t="s">
        <v>81</v>
      </c>
      <c r="B415" s="26"/>
      <c r="C415" s="36"/>
    </row>
    <row r="416" spans="1:3" ht="25.05" customHeight="1">
      <c r="A416" s="209" t="s">
        <v>82</v>
      </c>
      <c r="B416" s="26"/>
      <c r="C416" s="36"/>
    </row>
    <row r="417" spans="1:3" ht="25.05" customHeight="1">
      <c r="A417" s="209" t="s">
        <v>83</v>
      </c>
      <c r="B417" s="26"/>
      <c r="C417" s="36"/>
    </row>
    <row r="418" spans="1:3" ht="25.05" customHeight="1">
      <c r="A418" s="209" t="s">
        <v>84</v>
      </c>
      <c r="B418" s="26"/>
      <c r="C418" s="36"/>
    </row>
    <row r="419" spans="1:3" ht="25.05" customHeight="1">
      <c r="A419" s="209" t="s">
        <v>85</v>
      </c>
      <c r="B419" s="26"/>
      <c r="C419" s="36"/>
    </row>
    <row r="420" spans="1:3" ht="25.05" customHeight="1">
      <c r="A420" s="209" t="s">
        <v>86</v>
      </c>
      <c r="B420" s="26"/>
      <c r="C420" s="36"/>
    </row>
    <row r="421" spans="1:3" ht="25.05" customHeight="1">
      <c r="A421" s="209" t="s">
        <v>140</v>
      </c>
      <c r="B421" s="26"/>
      <c r="C421" s="36"/>
    </row>
    <row r="422" spans="1:3" ht="25.05" customHeight="1">
      <c r="A422" s="209" t="s">
        <v>141</v>
      </c>
      <c r="B422" s="26"/>
      <c r="C422" s="36"/>
    </row>
    <row r="423" spans="1:3" ht="25.05" customHeight="1">
      <c r="A423" s="209" t="s">
        <v>142</v>
      </c>
      <c r="B423" s="26"/>
      <c r="C423" s="36"/>
    </row>
    <row r="424" spans="1:3" ht="25.05" customHeight="1">
      <c r="A424" s="209" t="s">
        <v>143</v>
      </c>
      <c r="B424" s="26"/>
      <c r="C424" s="36"/>
    </row>
    <row r="425" spans="1:3" ht="25.05" customHeight="1">
      <c r="A425" s="187" t="s">
        <v>144</v>
      </c>
      <c r="B425" s="26"/>
      <c r="C425" s="36"/>
    </row>
    <row r="426" spans="1:3" ht="25.05" customHeight="1">
      <c r="A426" s="187" t="s">
        <v>145</v>
      </c>
      <c r="B426" s="26"/>
      <c r="C426" s="36"/>
    </row>
    <row r="427" spans="1:3" ht="25.05" customHeight="1">
      <c r="A427" s="624" t="s">
        <v>40</v>
      </c>
      <c r="B427" s="624"/>
      <c r="C427" s="624"/>
    </row>
    <row r="428" spans="1:3" ht="25.05" customHeight="1">
      <c r="A428" s="187" t="s">
        <v>352</v>
      </c>
      <c r="B428" s="11"/>
      <c r="C428" s="36"/>
    </row>
    <row r="429" spans="1:3" ht="25.05" customHeight="1">
      <c r="A429" s="187" t="s">
        <v>353</v>
      </c>
      <c r="B429" s="11"/>
      <c r="C429" s="36"/>
    </row>
    <row r="430" spans="1:3" ht="25.05" customHeight="1">
      <c r="A430" s="187" t="s">
        <v>354</v>
      </c>
      <c r="B430" s="11"/>
      <c r="C430" s="36"/>
    </row>
    <row r="431" spans="1:3" ht="25.05" customHeight="1">
      <c r="A431" s="624" t="s">
        <v>41</v>
      </c>
      <c r="B431" s="624"/>
      <c r="C431" s="624"/>
    </row>
    <row r="432" spans="1:3" ht="25.05" customHeight="1">
      <c r="A432" s="187" t="s">
        <v>42</v>
      </c>
      <c r="B432" s="11"/>
      <c r="C432" s="36"/>
    </row>
    <row r="433" spans="1:3" ht="25.05" customHeight="1">
      <c r="A433" s="187" t="s">
        <v>43</v>
      </c>
      <c r="B433" s="11"/>
      <c r="C433" s="36"/>
    </row>
    <row r="434" spans="1:3" ht="25.05" customHeight="1">
      <c r="A434" s="624" t="s">
        <v>234</v>
      </c>
      <c r="B434" s="624"/>
      <c r="C434" s="624"/>
    </row>
    <row r="435" spans="1:3" ht="25.05" customHeight="1">
      <c r="A435" s="187" t="s">
        <v>12</v>
      </c>
      <c r="B435" s="11"/>
      <c r="C435" s="39"/>
    </row>
    <row r="436" spans="1:3" ht="25.05" customHeight="1">
      <c r="A436" s="187" t="s">
        <v>13</v>
      </c>
      <c r="B436" s="11"/>
      <c r="C436" s="39"/>
    </row>
    <row r="437" spans="1:3" ht="25.05" customHeight="1">
      <c r="A437" s="187" t="s">
        <v>356</v>
      </c>
      <c r="B437" s="11"/>
      <c r="C437" s="39"/>
    </row>
    <row r="438" spans="1:3" ht="25.05" customHeight="1">
      <c r="A438" s="376" t="s">
        <v>355</v>
      </c>
      <c r="B438" s="377"/>
      <c r="C438" s="378"/>
    </row>
    <row r="439" spans="1:3" ht="25.05" customHeight="1">
      <c r="A439" s="618" t="s">
        <v>3</v>
      </c>
      <c r="B439" s="618"/>
      <c r="C439" s="618"/>
    </row>
    <row r="440" spans="1:3" ht="25.05" customHeight="1">
      <c r="A440" s="619" t="s">
        <v>241</v>
      </c>
      <c r="B440" s="619"/>
      <c r="C440" s="619"/>
    </row>
    <row r="441" spans="1:3" ht="25.05" customHeight="1">
      <c r="A441" s="620" t="s">
        <v>242</v>
      </c>
      <c r="B441" s="620"/>
      <c r="C441" s="620"/>
    </row>
    <row r="442" spans="1:3" ht="25.05" customHeight="1">
      <c r="A442" s="380"/>
      <c r="B442" s="379"/>
      <c r="C442" s="131"/>
    </row>
    <row r="443" spans="1:3" ht="25.05" customHeight="1">
      <c r="A443" s="380"/>
      <c r="B443" s="379"/>
      <c r="C443" s="131"/>
    </row>
    <row r="444" spans="1:3" ht="25.05" customHeight="1">
      <c r="A444" s="360"/>
      <c r="B444" s="130"/>
      <c r="C444" s="131"/>
    </row>
    <row r="445" spans="1:3" ht="25.05" customHeight="1">
      <c r="A445" s="360"/>
      <c r="B445" s="130"/>
      <c r="C445" s="131"/>
    </row>
    <row r="446" spans="1:3" ht="25.05" customHeight="1">
      <c r="A446" s="361"/>
      <c r="B446" s="132"/>
      <c r="C446" s="131"/>
    </row>
    <row r="447" spans="1:3" ht="25.05" customHeight="1">
      <c r="A447" s="361"/>
      <c r="B447" s="132"/>
      <c r="C447" s="131"/>
    </row>
    <row r="448" spans="1:3" ht="25.05" customHeight="1">
      <c r="A448" s="361"/>
      <c r="B448" s="132"/>
      <c r="C448" s="131"/>
    </row>
    <row r="449" spans="1:3" ht="25.05" customHeight="1">
      <c r="A449" s="361"/>
      <c r="B449" s="132"/>
      <c r="C449" s="131"/>
    </row>
    <row r="450" spans="1:3" ht="25.05" customHeight="1">
      <c r="A450" s="361"/>
      <c r="B450" s="132"/>
      <c r="C450" s="131"/>
    </row>
    <row r="451" spans="1:3" ht="25.05" customHeight="1">
      <c r="A451" s="361"/>
      <c r="B451" s="132"/>
      <c r="C451" s="131"/>
    </row>
    <row r="452" spans="1:3" ht="25.05" customHeight="1">
      <c r="A452" s="361"/>
      <c r="B452" s="132"/>
      <c r="C452" s="131"/>
    </row>
    <row r="453" spans="1:3" ht="25.05" customHeight="1">
      <c r="A453" s="361"/>
      <c r="B453" s="132"/>
      <c r="C453" s="131"/>
    </row>
    <row r="454" spans="1:3" ht="25.05" customHeight="1">
      <c r="A454" s="361"/>
      <c r="B454" s="132"/>
      <c r="C454" s="131"/>
    </row>
    <row r="455" spans="1:3" ht="25.05" customHeight="1">
      <c r="A455" s="361"/>
      <c r="B455" s="132"/>
      <c r="C455" s="131"/>
    </row>
    <row r="456" spans="1:3" ht="25.05" customHeight="1">
      <c r="A456" s="361"/>
      <c r="B456" s="132"/>
      <c r="C456" s="131"/>
    </row>
    <row r="457" spans="1:3" ht="25.05" customHeight="1">
      <c r="A457" s="361"/>
      <c r="B457" s="132"/>
      <c r="C457" s="131"/>
    </row>
    <row r="458" spans="1:3" ht="25.05" customHeight="1">
      <c r="A458" s="361"/>
      <c r="B458" s="132"/>
      <c r="C458" s="131"/>
    </row>
    <row r="459" spans="1:3" ht="25.05" customHeight="1">
      <c r="A459" s="361"/>
      <c r="B459" s="132"/>
      <c r="C459" s="131"/>
    </row>
    <row r="460" spans="1:3" ht="25.05" customHeight="1">
      <c r="A460" s="361"/>
      <c r="B460" s="132"/>
      <c r="C460" s="131"/>
    </row>
    <row r="461" spans="1:3" ht="25.05" customHeight="1">
      <c r="A461" s="670"/>
      <c r="B461" s="670"/>
      <c r="C461" s="670"/>
    </row>
    <row r="462" spans="1:3" ht="25.05" customHeight="1">
      <c r="A462" s="359"/>
      <c r="B462" s="128"/>
      <c r="C462" s="129"/>
    </row>
    <row r="463" spans="1:3" ht="25.05" customHeight="1">
      <c r="A463" s="362"/>
      <c r="B463" s="133"/>
      <c r="C463" s="131"/>
    </row>
    <row r="464" spans="1:3" ht="25.05" customHeight="1">
      <c r="A464" s="670"/>
      <c r="B464" s="670"/>
      <c r="C464" s="670"/>
    </row>
    <row r="465" spans="1:3" ht="25.05" customHeight="1">
      <c r="A465" s="359"/>
      <c r="B465" s="128"/>
      <c r="C465" s="129"/>
    </row>
    <row r="466" spans="1:3" ht="25.05" customHeight="1">
      <c r="A466" s="359"/>
      <c r="B466" s="132"/>
      <c r="C466" s="131"/>
    </row>
    <row r="467" spans="1:3" ht="25.05" customHeight="1">
      <c r="A467" s="360"/>
      <c r="B467" s="132"/>
      <c r="C467" s="131"/>
    </row>
    <row r="468" spans="1:3" ht="25.05" customHeight="1">
      <c r="A468" s="360"/>
      <c r="B468" s="132"/>
      <c r="C468" s="131"/>
    </row>
    <row r="469" spans="1:3" ht="25.05" customHeight="1">
      <c r="A469" s="362"/>
      <c r="B469" s="132"/>
      <c r="C469" s="131"/>
    </row>
    <row r="470" spans="1:3" ht="25.05" customHeight="1">
      <c r="A470" s="362"/>
      <c r="B470" s="132"/>
      <c r="C470" s="131"/>
    </row>
    <row r="471" spans="1:3" ht="25.05" customHeight="1">
      <c r="A471" s="359"/>
      <c r="B471" s="132"/>
      <c r="C471" s="131"/>
    </row>
    <row r="472" spans="1:3" ht="25.05" customHeight="1">
      <c r="A472" s="359"/>
      <c r="B472" s="132"/>
      <c r="C472" s="131"/>
    </row>
    <row r="473" spans="1:3" ht="25.05" customHeight="1">
      <c r="A473" s="359"/>
      <c r="B473" s="132"/>
      <c r="C473" s="131"/>
    </row>
    <row r="474" spans="1:3" ht="25.05" customHeight="1">
      <c r="A474" s="359"/>
      <c r="B474" s="132"/>
      <c r="C474" s="131"/>
    </row>
    <row r="475" spans="1:3" ht="25.05" customHeight="1">
      <c r="A475" s="359"/>
      <c r="B475" s="132"/>
      <c r="C475" s="131"/>
    </row>
    <row r="476" spans="1:3" ht="25.05" customHeight="1">
      <c r="A476" s="359"/>
      <c r="B476" s="132"/>
      <c r="C476" s="131"/>
    </row>
    <row r="477" spans="1:3" ht="25.05" customHeight="1">
      <c r="A477" s="359"/>
      <c r="B477" s="132"/>
      <c r="C477" s="131"/>
    </row>
    <row r="478" spans="1:3" ht="25.05" customHeight="1">
      <c r="A478" s="360"/>
      <c r="B478" s="132"/>
      <c r="C478" s="131"/>
    </row>
    <row r="479" spans="1:3" ht="25.05" customHeight="1">
      <c r="A479" s="360"/>
      <c r="B479" s="132"/>
      <c r="C479" s="131"/>
    </row>
    <row r="480" spans="1:3" ht="25.05" customHeight="1">
      <c r="A480" s="360"/>
      <c r="B480" s="132"/>
      <c r="C480" s="131"/>
    </row>
    <row r="481" spans="1:3" ht="25.05" customHeight="1">
      <c r="A481" s="360"/>
      <c r="B481" s="132"/>
      <c r="C481" s="131"/>
    </row>
    <row r="482" spans="1:3" ht="25.05" customHeight="1">
      <c r="A482" s="359"/>
      <c r="B482" s="132"/>
      <c r="C482" s="131"/>
    </row>
    <row r="483" spans="1:3" ht="25.05" customHeight="1">
      <c r="A483" s="359"/>
      <c r="B483" s="132"/>
      <c r="C483" s="131"/>
    </row>
    <row r="484" spans="1:3" ht="25.05" customHeight="1">
      <c r="A484" s="359"/>
      <c r="B484" s="132"/>
      <c r="C484" s="131"/>
    </row>
    <row r="485" spans="1:3" ht="25.05" customHeight="1">
      <c r="A485" s="360"/>
      <c r="B485" s="132"/>
      <c r="C485" s="131"/>
    </row>
    <row r="486" spans="1:3" ht="25.05" customHeight="1">
      <c r="A486" s="359"/>
      <c r="B486" s="132"/>
      <c r="C486" s="131"/>
    </row>
    <row r="487" spans="1:3" ht="25.05" customHeight="1">
      <c r="A487" s="359"/>
      <c r="B487" s="132"/>
      <c r="C487" s="131"/>
    </row>
    <row r="488" spans="1:3" ht="25.05" customHeight="1">
      <c r="A488" s="359"/>
      <c r="B488" s="132"/>
      <c r="C488" s="131"/>
    </row>
    <row r="489" spans="1:3" ht="25.05" customHeight="1">
      <c r="A489" s="359"/>
      <c r="B489" s="134"/>
      <c r="C489" s="135"/>
    </row>
    <row r="490" spans="1:3" ht="25.05" customHeight="1">
      <c r="A490" s="359"/>
      <c r="B490" s="128"/>
      <c r="C490" s="129"/>
    </row>
    <row r="491" spans="1:3" ht="25.05" customHeight="1">
      <c r="A491" s="359"/>
      <c r="B491" s="132"/>
      <c r="C491" s="131"/>
    </row>
    <row r="492" spans="1:3" ht="25.05" customHeight="1">
      <c r="A492" s="359"/>
      <c r="B492" s="132"/>
      <c r="C492" s="131"/>
    </row>
    <row r="493" spans="1:3" ht="25.05" customHeight="1">
      <c r="A493" s="359"/>
      <c r="B493" s="132"/>
      <c r="C493" s="131"/>
    </row>
    <row r="494" spans="1:3" ht="25.05" customHeight="1">
      <c r="A494" s="359"/>
      <c r="B494" s="4"/>
      <c r="C494" s="41"/>
    </row>
  </sheetData>
  <mergeCells count="140">
    <mergeCell ref="B32:C32"/>
    <mergeCell ref="B33:C33"/>
    <mergeCell ref="B34:C34"/>
    <mergeCell ref="B35:C35"/>
    <mergeCell ref="B37:C37"/>
    <mergeCell ref="A55:C55"/>
    <mergeCell ref="A250:C250"/>
    <mergeCell ref="A263:C263"/>
    <mergeCell ref="B185:B186"/>
    <mergeCell ref="C185:C186"/>
    <mergeCell ref="A195:C195"/>
    <mergeCell ref="A203:C203"/>
    <mergeCell ref="A225:C225"/>
    <mergeCell ref="A241:C241"/>
    <mergeCell ref="B191:C191"/>
    <mergeCell ref="B197:B198"/>
    <mergeCell ref="C197:C198"/>
    <mergeCell ref="B218:B219"/>
    <mergeCell ref="B211:B212"/>
    <mergeCell ref="C211:C212"/>
    <mergeCell ref="B213:C213"/>
    <mergeCell ref="B216:C216"/>
    <mergeCell ref="C218:C219"/>
    <mergeCell ref="B221:B222"/>
    <mergeCell ref="C221:C222"/>
    <mergeCell ref="A192:C192"/>
    <mergeCell ref="B136:C136"/>
    <mergeCell ref="A177:C177"/>
    <mergeCell ref="A183:C183"/>
    <mergeCell ref="A146:C146"/>
    <mergeCell ref="A153:C153"/>
    <mergeCell ref="A159:C159"/>
    <mergeCell ref="A163:C163"/>
    <mergeCell ref="A167:C167"/>
    <mergeCell ref="A172:C172"/>
    <mergeCell ref="C155:C158"/>
    <mergeCell ref="B155:B158"/>
    <mergeCell ref="B148:C148"/>
    <mergeCell ref="B161:B162"/>
    <mergeCell ref="C161:C162"/>
    <mergeCell ref="B169:B171"/>
    <mergeCell ref="C169:C171"/>
    <mergeCell ref="A151:C151"/>
    <mergeCell ref="B166:C166"/>
    <mergeCell ref="B137:C137"/>
    <mergeCell ref="B138:C138"/>
    <mergeCell ref="B174:B176"/>
    <mergeCell ref="C174:C176"/>
    <mergeCell ref="A464:C464"/>
    <mergeCell ref="C10:C11"/>
    <mergeCell ref="B77:C77"/>
    <mergeCell ref="B75:C75"/>
    <mergeCell ref="B95:C95"/>
    <mergeCell ref="B96:C96"/>
    <mergeCell ref="B91:C91"/>
    <mergeCell ref="B89:C89"/>
    <mergeCell ref="B118:C118"/>
    <mergeCell ref="B119:C119"/>
    <mergeCell ref="A427:C427"/>
    <mergeCell ref="A431:C431"/>
    <mergeCell ref="A434:C434"/>
    <mergeCell ref="A461:C461"/>
    <mergeCell ref="A382:C382"/>
    <mergeCell ref="A388:C388"/>
    <mergeCell ref="B279:B280"/>
    <mergeCell ref="C279:C280"/>
    <mergeCell ref="B284:B285"/>
    <mergeCell ref="C284:C285"/>
    <mergeCell ref="C207:C209"/>
    <mergeCell ref="B207:B209"/>
    <mergeCell ref="C301:C302"/>
    <mergeCell ref="A404:C404"/>
    <mergeCell ref="A408:C408"/>
    <mergeCell ref="A411:C411"/>
    <mergeCell ref="A320:C320"/>
    <mergeCell ref="A347:C347"/>
    <mergeCell ref="A358:C358"/>
    <mergeCell ref="A366:C366"/>
    <mergeCell ref="A370:C370"/>
    <mergeCell ref="A374:C374"/>
    <mergeCell ref="C322:C323"/>
    <mergeCell ref="B333:B334"/>
    <mergeCell ref="C333:C334"/>
    <mergeCell ref="B356:B357"/>
    <mergeCell ref="C356:C357"/>
    <mergeCell ref="B395:C395"/>
    <mergeCell ref="B318:C318"/>
    <mergeCell ref="A287:C287"/>
    <mergeCell ref="A303:C303"/>
    <mergeCell ref="A314:C314"/>
    <mergeCell ref="C268:C270"/>
    <mergeCell ref="B268:B270"/>
    <mergeCell ref="C265:C266"/>
    <mergeCell ref="B310:B311"/>
    <mergeCell ref="C310:C311"/>
    <mergeCell ref="B305:C305"/>
    <mergeCell ref="B289:C289"/>
    <mergeCell ref="B294:B295"/>
    <mergeCell ref="C294:C295"/>
    <mergeCell ref="B301:B302"/>
    <mergeCell ref="A274:C274"/>
    <mergeCell ref="B296:B297"/>
    <mergeCell ref="C296:C297"/>
    <mergeCell ref="B276:B277"/>
    <mergeCell ref="C276:C277"/>
    <mergeCell ref="A9:C9"/>
    <mergeCell ref="A12:C12"/>
    <mergeCell ref="A13:C13"/>
    <mergeCell ref="A19:C19"/>
    <mergeCell ref="A23:C23"/>
    <mergeCell ref="B10:B11"/>
    <mergeCell ref="B20:B22"/>
    <mergeCell ref="C20:C22"/>
    <mergeCell ref="B24:B26"/>
    <mergeCell ref="C24:C26"/>
    <mergeCell ref="A10:A11"/>
    <mergeCell ref="A439:C439"/>
    <mergeCell ref="A440:C440"/>
    <mergeCell ref="A441:C441"/>
    <mergeCell ref="A66:C66"/>
    <mergeCell ref="A78:C78"/>
    <mergeCell ref="A92:C92"/>
    <mergeCell ref="A104:C104"/>
    <mergeCell ref="A122:C122"/>
    <mergeCell ref="A27:C27"/>
    <mergeCell ref="A38:C38"/>
    <mergeCell ref="A43:C43"/>
    <mergeCell ref="A48:C48"/>
    <mergeCell ref="B28:B31"/>
    <mergeCell ref="C28:C31"/>
    <mergeCell ref="A67:A68"/>
    <mergeCell ref="A134:C134"/>
    <mergeCell ref="B120:C120"/>
    <mergeCell ref="B121:C121"/>
    <mergeCell ref="B67:B68"/>
    <mergeCell ref="C67:C68"/>
    <mergeCell ref="B124:C124"/>
    <mergeCell ref="B125:C125"/>
    <mergeCell ref="B126:C126"/>
    <mergeCell ref="B265:B266"/>
  </mergeCells>
  <pageMargins left="0.7" right="0.7" top="0.75" bottom="0.75" header="0.3" footer="0.3"/>
  <pageSetup paperSize="9" scale="71" orientation="portrait" horizontalDpi="360" verticalDpi="360" r:id="rId1"/>
  <colBreaks count="1" manualBreakCount="1">
    <brk id="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view="pageBreakPreview" topLeftCell="A151" zoomScale="85" zoomScaleNormal="82" zoomScaleSheetLayoutView="85" workbookViewId="0">
      <selection activeCell="F174" sqref="F174"/>
    </sheetView>
  </sheetViews>
  <sheetFormatPr defaultColWidth="11.44140625" defaultRowHeight="25.05" customHeight="1"/>
  <cols>
    <col min="1" max="1" width="51.109375" style="381" customWidth="1"/>
    <col min="2" max="2" width="20.109375" style="351" customWidth="1"/>
    <col min="6" max="6" width="12.6640625" style="114" customWidth="1"/>
    <col min="7" max="7" width="13.109375" style="114" customWidth="1"/>
  </cols>
  <sheetData>
    <row r="1" spans="1:11" ht="25.05" customHeight="1">
      <c r="A1" s="410"/>
      <c r="B1" s="411"/>
      <c r="C1" s="9"/>
      <c r="D1" s="9"/>
      <c r="E1" s="9"/>
      <c r="F1" s="412"/>
      <c r="G1" s="412"/>
    </row>
    <row r="2" spans="1:11" ht="25.05" customHeight="1">
      <c r="A2" s="410"/>
      <c r="B2" s="411"/>
      <c r="C2" s="9"/>
      <c r="D2" s="9"/>
      <c r="E2" s="413"/>
      <c r="F2" s="412"/>
      <c r="G2" s="412"/>
      <c r="H2" s="29"/>
    </row>
    <row r="3" spans="1:11" ht="24" customHeight="1">
      <c r="A3" s="410"/>
      <c r="B3" s="411"/>
      <c r="C3" s="9"/>
      <c r="D3" s="9"/>
      <c r="E3" s="9"/>
      <c r="F3" s="412"/>
      <c r="G3" s="412"/>
    </row>
    <row r="4" spans="1:11" ht="25.05" hidden="1" customHeight="1">
      <c r="A4" s="410"/>
      <c r="B4" s="411"/>
      <c r="C4" s="9"/>
      <c r="D4" s="9"/>
      <c r="E4" s="9"/>
      <c r="F4" s="412"/>
      <c r="G4" s="412"/>
    </row>
    <row r="5" spans="1:11" ht="58.95" customHeight="1">
      <c r="A5" s="694" t="s">
        <v>237</v>
      </c>
      <c r="B5" s="694"/>
      <c r="C5" s="694"/>
      <c r="D5" s="694"/>
      <c r="E5" s="694"/>
      <c r="F5" s="694"/>
      <c r="G5" s="694"/>
    </row>
    <row r="6" spans="1:11" ht="25.05" customHeight="1">
      <c r="A6" s="703" t="s">
        <v>414</v>
      </c>
      <c r="B6" s="703"/>
      <c r="C6" s="703"/>
      <c r="D6" s="703"/>
      <c r="E6" s="703"/>
      <c r="F6" s="703"/>
      <c r="G6" s="703"/>
      <c r="H6" s="57"/>
      <c r="I6" s="57"/>
    </row>
    <row r="7" spans="1:11" ht="25.05" customHeight="1">
      <c r="A7" s="703"/>
      <c r="B7" s="703"/>
      <c r="C7" s="703"/>
      <c r="D7" s="703"/>
      <c r="E7" s="703"/>
      <c r="F7" s="703"/>
      <c r="G7" s="703"/>
      <c r="H7" s="57"/>
      <c r="I7" s="57"/>
    </row>
    <row r="8" spans="1:11" ht="25.05" customHeight="1">
      <c r="A8" s="704"/>
      <c r="B8" s="704"/>
      <c r="C8" s="704"/>
      <c r="D8" s="704"/>
      <c r="E8" s="704"/>
      <c r="F8" s="704"/>
      <c r="G8" s="704"/>
      <c r="H8" s="57"/>
      <c r="I8" s="57"/>
    </row>
    <row r="9" spans="1:11" s="3" customFormat="1" ht="25.05" customHeight="1">
      <c r="A9" s="697" t="s">
        <v>415</v>
      </c>
      <c r="B9" s="697"/>
      <c r="C9" s="697"/>
      <c r="D9" s="697"/>
      <c r="E9" s="697"/>
      <c r="F9" s="697"/>
      <c r="G9" s="697"/>
      <c r="H9" s="58"/>
      <c r="I9" s="58"/>
      <c r="J9" s="58"/>
      <c r="K9" s="58"/>
    </row>
    <row r="10" spans="1:11" ht="25.05" customHeight="1">
      <c r="A10" s="698" t="s">
        <v>416</v>
      </c>
      <c r="B10" s="698"/>
      <c r="C10" s="698"/>
      <c r="D10" s="698"/>
      <c r="E10" s="698"/>
      <c r="F10" s="698"/>
      <c r="G10" s="698"/>
    </row>
    <row r="11" spans="1:11" ht="25.05" customHeight="1">
      <c r="A11" s="382" t="s">
        <v>417</v>
      </c>
      <c r="B11" s="414" t="s">
        <v>418</v>
      </c>
      <c r="C11" s="65" t="s">
        <v>495</v>
      </c>
      <c r="D11" s="107" t="s">
        <v>573</v>
      </c>
      <c r="E11" s="64"/>
      <c r="F11" s="110" t="s">
        <v>934</v>
      </c>
      <c r="G11" s="111" t="s">
        <v>575</v>
      </c>
    </row>
    <row r="12" spans="1:11" ht="25.05" customHeight="1">
      <c r="A12" s="383" t="s">
        <v>419</v>
      </c>
      <c r="B12" s="398" t="s">
        <v>420</v>
      </c>
      <c r="C12" s="159">
        <v>650</v>
      </c>
      <c r="D12" s="159">
        <f>C12*(1-25%)</f>
        <v>487.5</v>
      </c>
      <c r="E12" s="59"/>
      <c r="F12" s="112"/>
      <c r="G12" s="122">
        <f>D12*F12</f>
        <v>0</v>
      </c>
    </row>
    <row r="13" spans="1:11" ht="25.05" customHeight="1">
      <c r="A13" s="383" t="s">
        <v>421</v>
      </c>
      <c r="B13" s="398" t="s">
        <v>422</v>
      </c>
      <c r="C13" s="159">
        <v>600</v>
      </c>
      <c r="D13" s="159">
        <f>C13*(1-25%)</f>
        <v>450</v>
      </c>
      <c r="E13" s="59"/>
      <c r="F13" s="112"/>
      <c r="G13" s="122">
        <f t="shared" ref="G13:G30" si="0">D13*F13</f>
        <v>0</v>
      </c>
    </row>
    <row r="14" spans="1:11" ht="25.05" customHeight="1">
      <c r="A14" s="383" t="s">
        <v>423</v>
      </c>
      <c r="B14" s="398" t="s">
        <v>424</v>
      </c>
      <c r="C14" s="159">
        <v>800</v>
      </c>
      <c r="D14" s="159">
        <f t="shared" ref="D14:D45" si="1">C14*(1-25%)</f>
        <v>600</v>
      </c>
      <c r="E14" s="59"/>
      <c r="F14" s="112"/>
      <c r="G14" s="122">
        <f t="shared" si="0"/>
        <v>0</v>
      </c>
    </row>
    <row r="15" spans="1:11" ht="25.05" customHeight="1">
      <c r="A15" s="383" t="s">
        <v>425</v>
      </c>
      <c r="B15" s="398" t="s">
        <v>424</v>
      </c>
      <c r="C15" s="159">
        <v>800</v>
      </c>
      <c r="D15" s="159">
        <f t="shared" si="1"/>
        <v>600</v>
      </c>
      <c r="E15" s="59"/>
      <c r="F15" s="112"/>
      <c r="G15" s="122">
        <f t="shared" si="0"/>
        <v>0</v>
      </c>
    </row>
    <row r="16" spans="1:11" ht="25.05" customHeight="1">
      <c r="A16" s="383" t="s">
        <v>426</v>
      </c>
      <c r="B16" s="399" t="s">
        <v>427</v>
      </c>
      <c r="C16" s="161">
        <v>1100</v>
      </c>
      <c r="D16" s="159">
        <f t="shared" si="1"/>
        <v>825</v>
      </c>
      <c r="E16" s="59"/>
      <c r="F16" s="112"/>
      <c r="G16" s="122">
        <f t="shared" si="0"/>
        <v>0</v>
      </c>
    </row>
    <row r="17" spans="1:7" ht="25.05" customHeight="1">
      <c r="A17" s="383" t="s">
        <v>428</v>
      </c>
      <c r="B17" s="398" t="s">
        <v>424</v>
      </c>
      <c r="C17" s="159">
        <v>850</v>
      </c>
      <c r="D17" s="159">
        <f>C17*(1-25%)</f>
        <v>637.5</v>
      </c>
      <c r="E17" s="59"/>
      <c r="F17" s="112"/>
      <c r="G17" s="122">
        <f t="shared" si="0"/>
        <v>0</v>
      </c>
    </row>
    <row r="18" spans="1:7" ht="25.05" customHeight="1">
      <c r="A18" s="383" t="s">
        <v>429</v>
      </c>
      <c r="B18" s="398" t="s">
        <v>424</v>
      </c>
      <c r="C18" s="159">
        <v>850</v>
      </c>
      <c r="D18" s="159">
        <f t="shared" si="1"/>
        <v>637.5</v>
      </c>
      <c r="E18" s="59"/>
      <c r="F18" s="112"/>
      <c r="G18" s="122">
        <f t="shared" si="0"/>
        <v>0</v>
      </c>
    </row>
    <row r="19" spans="1:7" ht="25.05" customHeight="1">
      <c r="A19" s="383" t="s">
        <v>430</v>
      </c>
      <c r="B19" s="398" t="s">
        <v>431</v>
      </c>
      <c r="C19" s="159">
        <v>1100</v>
      </c>
      <c r="D19" s="159">
        <f t="shared" si="1"/>
        <v>825</v>
      </c>
      <c r="E19" s="59"/>
      <c r="F19" s="112"/>
      <c r="G19" s="122">
        <f t="shared" si="0"/>
        <v>0</v>
      </c>
    </row>
    <row r="20" spans="1:7" ht="25.05" customHeight="1">
      <c r="A20" s="383" t="s">
        <v>432</v>
      </c>
      <c r="B20" s="398" t="s">
        <v>433</v>
      </c>
      <c r="C20" s="159">
        <v>850</v>
      </c>
      <c r="D20" s="159">
        <f t="shared" si="1"/>
        <v>637.5</v>
      </c>
      <c r="E20" s="59"/>
      <c r="F20" s="112"/>
      <c r="G20" s="122">
        <f t="shared" si="0"/>
        <v>0</v>
      </c>
    </row>
    <row r="21" spans="1:7" ht="25.05" customHeight="1">
      <c r="A21" s="383" t="s">
        <v>434</v>
      </c>
      <c r="B21" s="398" t="s">
        <v>433</v>
      </c>
      <c r="C21" s="162">
        <v>850</v>
      </c>
      <c r="D21" s="159">
        <f t="shared" si="1"/>
        <v>637.5</v>
      </c>
      <c r="E21" s="59"/>
      <c r="F21" s="112"/>
      <c r="G21" s="122">
        <f t="shared" si="0"/>
        <v>0</v>
      </c>
    </row>
    <row r="22" spans="1:7" ht="25.05" customHeight="1">
      <c r="A22" s="383" t="s">
        <v>435</v>
      </c>
      <c r="B22" s="398" t="s">
        <v>431</v>
      </c>
      <c r="C22" s="159">
        <v>1100</v>
      </c>
      <c r="D22" s="159">
        <f t="shared" si="1"/>
        <v>825</v>
      </c>
      <c r="E22" s="59"/>
      <c r="F22" s="112"/>
      <c r="G22" s="122">
        <f t="shared" si="0"/>
        <v>0</v>
      </c>
    </row>
    <row r="23" spans="1:7" ht="25.05" customHeight="1">
      <c r="A23" s="383" t="s">
        <v>436</v>
      </c>
      <c r="B23" s="398" t="s">
        <v>424</v>
      </c>
      <c r="C23" s="159">
        <v>700</v>
      </c>
      <c r="D23" s="159">
        <f t="shared" si="1"/>
        <v>525</v>
      </c>
      <c r="E23" s="59"/>
      <c r="F23" s="112"/>
      <c r="G23" s="122">
        <f t="shared" si="0"/>
        <v>0</v>
      </c>
    </row>
    <row r="24" spans="1:7" ht="25.05" customHeight="1">
      <c r="A24" s="383" t="s">
        <v>437</v>
      </c>
      <c r="B24" s="398" t="s">
        <v>424</v>
      </c>
      <c r="C24" s="159">
        <v>700</v>
      </c>
      <c r="D24" s="159">
        <f t="shared" si="1"/>
        <v>525</v>
      </c>
      <c r="E24" s="59"/>
      <c r="F24" s="112"/>
      <c r="G24" s="122">
        <f t="shared" si="0"/>
        <v>0</v>
      </c>
    </row>
    <row r="25" spans="1:7" ht="25.05" customHeight="1">
      <c r="A25" s="383" t="s">
        <v>438</v>
      </c>
      <c r="B25" s="398" t="s">
        <v>424</v>
      </c>
      <c r="C25" s="159">
        <v>850</v>
      </c>
      <c r="D25" s="159">
        <f t="shared" si="1"/>
        <v>637.5</v>
      </c>
      <c r="E25" s="59"/>
      <c r="F25" s="112"/>
      <c r="G25" s="122">
        <f t="shared" si="0"/>
        <v>0</v>
      </c>
    </row>
    <row r="26" spans="1:7" ht="25.05" customHeight="1">
      <c r="A26" s="383" t="s">
        <v>439</v>
      </c>
      <c r="B26" s="398" t="s">
        <v>424</v>
      </c>
      <c r="C26" s="159">
        <v>850</v>
      </c>
      <c r="D26" s="159">
        <f t="shared" si="1"/>
        <v>637.5</v>
      </c>
      <c r="E26" s="59"/>
      <c r="F26" s="112"/>
      <c r="G26" s="122">
        <f t="shared" si="0"/>
        <v>0</v>
      </c>
    </row>
    <row r="27" spans="1:7" ht="25.05" customHeight="1">
      <c r="A27" s="383" t="s">
        <v>440</v>
      </c>
      <c r="B27" s="398" t="s">
        <v>424</v>
      </c>
      <c r="C27" s="161">
        <v>900</v>
      </c>
      <c r="D27" s="159">
        <f t="shared" si="1"/>
        <v>675</v>
      </c>
      <c r="E27" s="61"/>
      <c r="F27" s="113"/>
      <c r="G27" s="122">
        <f t="shared" si="0"/>
        <v>0</v>
      </c>
    </row>
    <row r="28" spans="1:7" ht="25.05" customHeight="1">
      <c r="A28" s="383" t="s">
        <v>441</v>
      </c>
      <c r="B28" s="398" t="s">
        <v>442</v>
      </c>
      <c r="C28" s="159">
        <v>600</v>
      </c>
      <c r="D28" s="159">
        <f t="shared" si="1"/>
        <v>450</v>
      </c>
      <c r="E28" s="59"/>
      <c r="F28" s="112"/>
      <c r="G28" s="122">
        <f t="shared" si="0"/>
        <v>0</v>
      </c>
    </row>
    <row r="29" spans="1:7" ht="25.05" customHeight="1">
      <c r="A29" s="383" t="s">
        <v>443</v>
      </c>
      <c r="B29" s="398" t="s">
        <v>444</v>
      </c>
      <c r="C29" s="159">
        <v>210</v>
      </c>
      <c r="D29" s="159">
        <f t="shared" si="1"/>
        <v>157.5</v>
      </c>
      <c r="E29" s="59"/>
      <c r="F29" s="112"/>
      <c r="G29" s="122">
        <f t="shared" si="0"/>
        <v>0</v>
      </c>
    </row>
    <row r="30" spans="1:7" ht="25.05" customHeight="1">
      <c r="A30" s="442" t="s">
        <v>445</v>
      </c>
      <c r="B30" s="443" t="s">
        <v>444</v>
      </c>
      <c r="C30" s="160">
        <v>210</v>
      </c>
      <c r="D30" s="160">
        <f t="shared" si="1"/>
        <v>157.5</v>
      </c>
      <c r="E30" s="62"/>
      <c r="F30" s="115"/>
      <c r="G30" s="123">
        <f t="shared" si="0"/>
        <v>0</v>
      </c>
    </row>
    <row r="31" spans="1:7" ht="25.05" customHeight="1">
      <c r="A31" s="689"/>
      <c r="B31" s="690"/>
      <c r="C31" s="444"/>
      <c r="D31" s="444"/>
      <c r="E31" s="445"/>
      <c r="F31" s="444" t="s">
        <v>934</v>
      </c>
      <c r="G31" s="444" t="s">
        <v>575</v>
      </c>
    </row>
    <row r="32" spans="1:7" ht="25.05" customHeight="1">
      <c r="A32" s="687" t="s">
        <v>921</v>
      </c>
      <c r="B32" s="688"/>
      <c r="C32" s="444"/>
      <c r="D32" s="444"/>
      <c r="E32" s="445"/>
      <c r="F32" s="444">
        <f>SUM(F12:F30)</f>
        <v>0</v>
      </c>
      <c r="G32" s="444">
        <f>SUM(G12:G30)</f>
        <v>0</v>
      </c>
    </row>
    <row r="33" spans="1:7" ht="25.05" customHeight="1">
      <c r="A33" s="699" t="s">
        <v>446</v>
      </c>
      <c r="B33" s="700"/>
      <c r="C33" s="700"/>
      <c r="D33" s="700"/>
      <c r="E33" s="700"/>
      <c r="F33" s="700"/>
      <c r="G33" s="701"/>
    </row>
    <row r="34" spans="1:7" ht="25.05" customHeight="1">
      <c r="A34" s="383" t="s">
        <v>447</v>
      </c>
      <c r="B34" s="398" t="s">
        <v>448</v>
      </c>
      <c r="C34" s="159">
        <v>150</v>
      </c>
      <c r="D34" s="159">
        <f t="shared" si="1"/>
        <v>112.5</v>
      </c>
      <c r="E34" s="59"/>
      <c r="F34" s="112"/>
      <c r="G34" s="122">
        <f t="shared" ref="G34:G45" si="2">D34*F34</f>
        <v>0</v>
      </c>
    </row>
    <row r="35" spans="1:7" ht="25.05" customHeight="1">
      <c r="A35" s="383" t="s">
        <v>449</v>
      </c>
      <c r="B35" s="398" t="s">
        <v>448</v>
      </c>
      <c r="C35" s="159">
        <v>150</v>
      </c>
      <c r="D35" s="159">
        <f t="shared" si="1"/>
        <v>112.5</v>
      </c>
      <c r="E35" s="59"/>
      <c r="F35" s="112"/>
      <c r="G35" s="122">
        <f t="shared" si="2"/>
        <v>0</v>
      </c>
    </row>
    <row r="36" spans="1:7" ht="25.05" customHeight="1">
      <c r="A36" s="383" t="s">
        <v>450</v>
      </c>
      <c r="B36" s="398" t="s">
        <v>448</v>
      </c>
      <c r="C36" s="159">
        <v>150</v>
      </c>
      <c r="D36" s="159">
        <f t="shared" si="1"/>
        <v>112.5</v>
      </c>
      <c r="E36" s="59"/>
      <c r="F36" s="112"/>
      <c r="G36" s="122">
        <f t="shared" si="2"/>
        <v>0</v>
      </c>
    </row>
    <row r="37" spans="1:7" ht="25.05" customHeight="1">
      <c r="A37" s="383" t="s">
        <v>451</v>
      </c>
      <c r="B37" s="398" t="s">
        <v>448</v>
      </c>
      <c r="C37" s="159">
        <v>150</v>
      </c>
      <c r="D37" s="159">
        <f t="shared" si="1"/>
        <v>112.5</v>
      </c>
      <c r="E37" s="59"/>
      <c r="F37" s="112"/>
      <c r="G37" s="122">
        <f t="shared" si="2"/>
        <v>0</v>
      </c>
    </row>
    <row r="38" spans="1:7" ht="25.05" customHeight="1">
      <c r="A38" s="383" t="s">
        <v>452</v>
      </c>
      <c r="B38" s="398" t="s">
        <v>448</v>
      </c>
      <c r="C38" s="159">
        <v>150</v>
      </c>
      <c r="D38" s="159">
        <f t="shared" si="1"/>
        <v>112.5</v>
      </c>
      <c r="E38" s="59"/>
      <c r="F38" s="112"/>
      <c r="G38" s="122">
        <f t="shared" si="2"/>
        <v>0</v>
      </c>
    </row>
    <row r="39" spans="1:7" ht="25.05" customHeight="1">
      <c r="A39" s="383" t="s">
        <v>453</v>
      </c>
      <c r="B39" s="398" t="s">
        <v>448</v>
      </c>
      <c r="C39" s="159">
        <v>150</v>
      </c>
      <c r="D39" s="159">
        <f t="shared" si="1"/>
        <v>112.5</v>
      </c>
      <c r="E39" s="59"/>
      <c r="F39" s="112"/>
      <c r="G39" s="122">
        <f t="shared" si="2"/>
        <v>0</v>
      </c>
    </row>
    <row r="40" spans="1:7" ht="25.05" customHeight="1">
      <c r="A40" s="383" t="s">
        <v>454</v>
      </c>
      <c r="B40" s="398" t="s">
        <v>448</v>
      </c>
      <c r="C40" s="159">
        <v>150</v>
      </c>
      <c r="D40" s="159">
        <f t="shared" si="1"/>
        <v>112.5</v>
      </c>
      <c r="E40" s="59"/>
      <c r="F40" s="112"/>
      <c r="G40" s="122">
        <f t="shared" si="2"/>
        <v>0</v>
      </c>
    </row>
    <row r="41" spans="1:7" ht="25.05" customHeight="1">
      <c r="A41" s="383" t="s">
        <v>455</v>
      </c>
      <c r="B41" s="398" t="s">
        <v>448</v>
      </c>
      <c r="C41" s="159">
        <v>150</v>
      </c>
      <c r="D41" s="159">
        <f t="shared" si="1"/>
        <v>112.5</v>
      </c>
      <c r="E41" s="59"/>
      <c r="F41" s="112"/>
      <c r="G41" s="122">
        <f t="shared" si="2"/>
        <v>0</v>
      </c>
    </row>
    <row r="42" spans="1:7" ht="25.05" customHeight="1">
      <c r="A42" s="383" t="s">
        <v>456</v>
      </c>
      <c r="B42" s="398" t="s">
        <v>448</v>
      </c>
      <c r="C42" s="159">
        <v>150</v>
      </c>
      <c r="D42" s="159">
        <f t="shared" si="1"/>
        <v>112.5</v>
      </c>
      <c r="E42" s="59"/>
      <c r="F42" s="112"/>
      <c r="G42" s="122">
        <f t="shared" si="2"/>
        <v>0</v>
      </c>
    </row>
    <row r="43" spans="1:7" ht="25.05" customHeight="1">
      <c r="A43" s="383" t="s">
        <v>457</v>
      </c>
      <c r="B43" s="398" t="s">
        <v>448</v>
      </c>
      <c r="C43" s="159">
        <v>150</v>
      </c>
      <c r="D43" s="159">
        <f t="shared" si="1"/>
        <v>112.5</v>
      </c>
      <c r="E43" s="59"/>
      <c r="F43" s="112"/>
      <c r="G43" s="122">
        <f t="shared" si="2"/>
        <v>0</v>
      </c>
    </row>
    <row r="44" spans="1:7" ht="25.05" customHeight="1">
      <c r="A44" s="383" t="s">
        <v>458</v>
      </c>
      <c r="B44" s="398" t="s">
        <v>448</v>
      </c>
      <c r="C44" s="159">
        <v>150</v>
      </c>
      <c r="D44" s="159">
        <f t="shared" si="1"/>
        <v>112.5</v>
      </c>
      <c r="E44" s="59"/>
      <c r="F44" s="112"/>
      <c r="G44" s="122">
        <f t="shared" si="2"/>
        <v>0</v>
      </c>
    </row>
    <row r="45" spans="1:7" ht="25.05" customHeight="1">
      <c r="A45" s="383" t="s">
        <v>459</v>
      </c>
      <c r="B45" s="398" t="s">
        <v>448</v>
      </c>
      <c r="C45" s="159">
        <v>150</v>
      </c>
      <c r="D45" s="159">
        <f t="shared" si="1"/>
        <v>112.5</v>
      </c>
      <c r="E45" s="59"/>
      <c r="F45" s="112"/>
      <c r="G45" s="122">
        <f t="shared" si="2"/>
        <v>0</v>
      </c>
    </row>
    <row r="46" spans="1:7" ht="25.05" customHeight="1">
      <c r="A46" s="689"/>
      <c r="B46" s="690"/>
      <c r="C46" s="444"/>
      <c r="D46" s="444"/>
      <c r="E46" s="445"/>
      <c r="F46" s="444" t="s">
        <v>934</v>
      </c>
      <c r="G46" s="444" t="s">
        <v>575</v>
      </c>
    </row>
    <row r="47" spans="1:7" ht="25.05" customHeight="1">
      <c r="A47" s="687" t="s">
        <v>922</v>
      </c>
      <c r="B47" s="688"/>
      <c r="C47" s="444"/>
      <c r="D47" s="444"/>
      <c r="E47" s="445"/>
      <c r="F47" s="444">
        <f>SUM(F34:F45)</f>
        <v>0</v>
      </c>
      <c r="G47" s="444">
        <f>SUM(G34:G45)</f>
        <v>0</v>
      </c>
    </row>
    <row r="48" spans="1:7" ht="25.05" customHeight="1">
      <c r="A48" s="699" t="s">
        <v>460</v>
      </c>
      <c r="B48" s="700"/>
      <c r="C48" s="700"/>
      <c r="D48" s="700"/>
      <c r="E48" s="700"/>
      <c r="F48" s="700"/>
      <c r="G48" s="701"/>
    </row>
    <row r="49" spans="1:7" ht="25.05" customHeight="1">
      <c r="A49" s="383" t="s">
        <v>461</v>
      </c>
      <c r="B49" s="398" t="s">
        <v>462</v>
      </c>
      <c r="C49" s="159">
        <v>230</v>
      </c>
      <c r="D49" s="159">
        <f t="shared" ref="D49:D51" si="3">C49*(1-25%)</f>
        <v>172.5</v>
      </c>
      <c r="E49" s="59"/>
      <c r="F49" s="112"/>
      <c r="G49" s="122">
        <f t="shared" ref="G49:G51" si="4">D49*F49</f>
        <v>0</v>
      </c>
    </row>
    <row r="50" spans="1:7" ht="25.05" customHeight="1">
      <c r="A50" s="383" t="s">
        <v>463</v>
      </c>
      <c r="B50" s="398" t="s">
        <v>462</v>
      </c>
      <c r="C50" s="159">
        <v>230</v>
      </c>
      <c r="D50" s="159">
        <f t="shared" si="3"/>
        <v>172.5</v>
      </c>
      <c r="E50" s="59"/>
      <c r="F50" s="115"/>
      <c r="G50" s="122">
        <f t="shared" si="4"/>
        <v>0</v>
      </c>
    </row>
    <row r="51" spans="1:7" ht="25.05" customHeight="1">
      <c r="A51" s="383" t="s">
        <v>464</v>
      </c>
      <c r="B51" s="398" t="s">
        <v>462</v>
      </c>
      <c r="C51" s="159">
        <v>250</v>
      </c>
      <c r="D51" s="159">
        <f t="shared" si="3"/>
        <v>187.5</v>
      </c>
      <c r="E51" s="60"/>
      <c r="F51" s="116"/>
      <c r="G51" s="122">
        <f t="shared" si="4"/>
        <v>0</v>
      </c>
    </row>
    <row r="52" spans="1:7" ht="25.05" customHeight="1">
      <c r="A52" s="689"/>
      <c r="B52" s="690"/>
      <c r="C52" s="444"/>
      <c r="D52" s="444"/>
      <c r="E52" s="445"/>
      <c r="F52" s="444" t="s">
        <v>934</v>
      </c>
      <c r="G52" s="444" t="s">
        <v>575</v>
      </c>
    </row>
    <row r="53" spans="1:7" ht="25.05" customHeight="1">
      <c r="A53" s="687" t="s">
        <v>923</v>
      </c>
      <c r="B53" s="688"/>
      <c r="C53" s="444"/>
      <c r="D53" s="444"/>
      <c r="E53" s="445"/>
      <c r="F53" s="444">
        <f>SUM(F49:F51)</f>
        <v>0</v>
      </c>
      <c r="G53" s="444">
        <f>SUM(G49:G51)</f>
        <v>0</v>
      </c>
    </row>
    <row r="54" spans="1:7" ht="25.05" customHeight="1">
      <c r="A54" s="702" t="s">
        <v>465</v>
      </c>
      <c r="B54" s="702"/>
      <c r="C54" s="702"/>
      <c r="D54" s="702"/>
      <c r="E54" s="702"/>
      <c r="F54" s="702"/>
      <c r="G54" s="702"/>
    </row>
    <row r="55" spans="1:7" ht="25.05" customHeight="1">
      <c r="A55" s="384" t="s">
        <v>417</v>
      </c>
      <c r="B55" s="415" t="s">
        <v>418</v>
      </c>
      <c r="C55" s="65" t="s">
        <v>496</v>
      </c>
      <c r="D55" s="108" t="s">
        <v>574</v>
      </c>
      <c r="E55" s="64"/>
      <c r="F55" s="117" t="s">
        <v>934</v>
      </c>
      <c r="G55" s="121" t="s">
        <v>575</v>
      </c>
    </row>
    <row r="56" spans="1:7" ht="25.05" customHeight="1">
      <c r="A56" s="385" t="s">
        <v>466</v>
      </c>
      <c r="B56" s="400" t="s">
        <v>467</v>
      </c>
      <c r="C56" s="159">
        <v>750</v>
      </c>
      <c r="D56" s="159">
        <f t="shared" ref="D56:D73" si="5">C56*(1-25%)</f>
        <v>562.5</v>
      </c>
      <c r="E56" s="59"/>
      <c r="F56" s="112"/>
      <c r="G56" s="122">
        <f t="shared" ref="G56:G73" si="6">D56*F56</f>
        <v>0</v>
      </c>
    </row>
    <row r="57" spans="1:7" ht="25.05" customHeight="1">
      <c r="A57" s="385" t="s">
        <v>468</v>
      </c>
      <c r="B57" s="400" t="s">
        <v>469</v>
      </c>
      <c r="C57" s="159">
        <v>900</v>
      </c>
      <c r="D57" s="159">
        <f t="shared" si="5"/>
        <v>675</v>
      </c>
      <c r="E57" s="59"/>
      <c r="F57" s="112"/>
      <c r="G57" s="122">
        <f t="shared" si="6"/>
        <v>0</v>
      </c>
    </row>
    <row r="58" spans="1:7" ht="25.05" customHeight="1">
      <c r="A58" s="385" t="s">
        <v>470</v>
      </c>
      <c r="B58" s="400" t="s">
        <v>471</v>
      </c>
      <c r="C58" s="159">
        <v>70</v>
      </c>
      <c r="D58" s="159">
        <f t="shared" si="5"/>
        <v>52.5</v>
      </c>
      <c r="E58" s="59"/>
      <c r="F58" s="112"/>
      <c r="G58" s="122">
        <f t="shared" si="6"/>
        <v>0</v>
      </c>
    </row>
    <row r="59" spans="1:7" ht="25.05" customHeight="1">
      <c r="A59" s="385" t="s">
        <v>472</v>
      </c>
      <c r="B59" s="400" t="s">
        <v>473</v>
      </c>
      <c r="C59" s="159">
        <v>180</v>
      </c>
      <c r="D59" s="159">
        <f t="shared" si="5"/>
        <v>135</v>
      </c>
      <c r="E59" s="59"/>
      <c r="F59" s="112"/>
      <c r="G59" s="122">
        <f t="shared" si="6"/>
        <v>0</v>
      </c>
    </row>
    <row r="60" spans="1:7" ht="25.05" customHeight="1">
      <c r="A60" s="385" t="s">
        <v>474</v>
      </c>
      <c r="B60" s="400" t="s">
        <v>475</v>
      </c>
      <c r="C60" s="159">
        <v>430</v>
      </c>
      <c r="D60" s="159">
        <f t="shared" si="5"/>
        <v>322.5</v>
      </c>
      <c r="E60" s="59"/>
      <c r="F60" s="112"/>
      <c r="G60" s="122">
        <f t="shared" si="6"/>
        <v>0</v>
      </c>
    </row>
    <row r="61" spans="1:7" ht="25.05" customHeight="1">
      <c r="A61" s="385" t="s">
        <v>476</v>
      </c>
      <c r="B61" s="400" t="s">
        <v>477</v>
      </c>
      <c r="C61" s="159">
        <v>45</v>
      </c>
      <c r="D61" s="159">
        <f t="shared" si="5"/>
        <v>33.75</v>
      </c>
      <c r="E61" s="59"/>
      <c r="F61" s="112"/>
      <c r="G61" s="122">
        <f t="shared" si="6"/>
        <v>0</v>
      </c>
    </row>
    <row r="62" spans="1:7" ht="25.05" customHeight="1">
      <c r="A62" s="385" t="s">
        <v>478</v>
      </c>
      <c r="B62" s="400" t="s">
        <v>479</v>
      </c>
      <c r="C62" s="159">
        <v>360</v>
      </c>
      <c r="D62" s="159">
        <f t="shared" si="5"/>
        <v>270</v>
      </c>
      <c r="E62" s="59"/>
      <c r="F62" s="112"/>
      <c r="G62" s="122">
        <f t="shared" si="6"/>
        <v>0</v>
      </c>
    </row>
    <row r="63" spans="1:7" ht="25.05" customHeight="1">
      <c r="A63" s="385" t="s">
        <v>480</v>
      </c>
      <c r="B63" s="400" t="s">
        <v>479</v>
      </c>
      <c r="C63" s="159">
        <v>360</v>
      </c>
      <c r="D63" s="159">
        <f t="shared" si="5"/>
        <v>270</v>
      </c>
      <c r="E63" s="59"/>
      <c r="F63" s="112"/>
      <c r="G63" s="122">
        <f t="shared" si="6"/>
        <v>0</v>
      </c>
    </row>
    <row r="64" spans="1:7" ht="25.05" customHeight="1">
      <c r="A64" s="385" t="s">
        <v>481</v>
      </c>
      <c r="B64" s="400" t="s">
        <v>479</v>
      </c>
      <c r="C64" s="159">
        <v>360</v>
      </c>
      <c r="D64" s="159">
        <f t="shared" si="5"/>
        <v>270</v>
      </c>
      <c r="E64" s="59"/>
      <c r="F64" s="112"/>
      <c r="G64" s="122">
        <f t="shared" si="6"/>
        <v>0</v>
      </c>
    </row>
    <row r="65" spans="1:7" ht="25.05" customHeight="1">
      <c r="A65" s="385" t="s">
        <v>482</v>
      </c>
      <c r="B65" s="400" t="s">
        <v>479</v>
      </c>
      <c r="C65" s="159">
        <v>360</v>
      </c>
      <c r="D65" s="159">
        <f t="shared" si="5"/>
        <v>270</v>
      </c>
      <c r="E65" s="59"/>
      <c r="F65" s="112"/>
      <c r="G65" s="122">
        <f t="shared" si="6"/>
        <v>0</v>
      </c>
    </row>
    <row r="66" spans="1:7" ht="25.05" customHeight="1">
      <c r="A66" s="385" t="s">
        <v>483</v>
      </c>
      <c r="B66" s="400" t="s">
        <v>484</v>
      </c>
      <c r="C66" s="159">
        <v>900</v>
      </c>
      <c r="D66" s="159">
        <f t="shared" si="5"/>
        <v>675</v>
      </c>
      <c r="E66" s="59"/>
      <c r="F66" s="112"/>
      <c r="G66" s="122">
        <f t="shared" si="6"/>
        <v>0</v>
      </c>
    </row>
    <row r="67" spans="1:7" ht="25.05" customHeight="1">
      <c r="A67" s="385" t="s">
        <v>485</v>
      </c>
      <c r="B67" s="400" t="s">
        <v>486</v>
      </c>
      <c r="C67" s="159">
        <v>700</v>
      </c>
      <c r="D67" s="159">
        <f t="shared" si="5"/>
        <v>525</v>
      </c>
      <c r="E67" s="59"/>
      <c r="F67" s="112"/>
      <c r="G67" s="122">
        <f t="shared" si="6"/>
        <v>0</v>
      </c>
    </row>
    <row r="68" spans="1:7" ht="25.05" customHeight="1">
      <c r="A68" s="386" t="s">
        <v>487</v>
      </c>
      <c r="B68" s="401" t="s">
        <v>488</v>
      </c>
      <c r="C68" s="160">
        <v>100</v>
      </c>
      <c r="D68" s="159">
        <f t="shared" si="5"/>
        <v>75</v>
      </c>
      <c r="E68" s="62"/>
      <c r="F68" s="115"/>
      <c r="G68" s="122">
        <f t="shared" si="6"/>
        <v>0</v>
      </c>
    </row>
    <row r="69" spans="1:7" ht="25.05" customHeight="1">
      <c r="A69" s="385" t="s">
        <v>489</v>
      </c>
      <c r="B69" s="400" t="s">
        <v>490</v>
      </c>
      <c r="C69" s="159">
        <v>380</v>
      </c>
      <c r="D69" s="159">
        <f t="shared" si="5"/>
        <v>285</v>
      </c>
      <c r="E69" s="59"/>
      <c r="F69" s="112"/>
      <c r="G69" s="122">
        <f t="shared" si="6"/>
        <v>0</v>
      </c>
    </row>
    <row r="70" spans="1:7" ht="25.05" customHeight="1">
      <c r="A70" s="385" t="s">
        <v>491</v>
      </c>
      <c r="B70" s="400" t="s">
        <v>490</v>
      </c>
      <c r="C70" s="159">
        <v>380</v>
      </c>
      <c r="D70" s="159">
        <f t="shared" si="5"/>
        <v>285</v>
      </c>
      <c r="E70" s="59"/>
      <c r="F70" s="112"/>
      <c r="G70" s="122">
        <f t="shared" si="6"/>
        <v>0</v>
      </c>
    </row>
    <row r="71" spans="1:7" ht="25.05" customHeight="1">
      <c r="A71" s="385" t="s">
        <v>492</v>
      </c>
      <c r="B71" s="400" t="s">
        <v>490</v>
      </c>
      <c r="C71" s="159">
        <v>380</v>
      </c>
      <c r="D71" s="159">
        <f t="shared" si="5"/>
        <v>285</v>
      </c>
      <c r="E71" s="59"/>
      <c r="F71" s="112"/>
      <c r="G71" s="122">
        <f t="shared" si="6"/>
        <v>0</v>
      </c>
    </row>
    <row r="72" spans="1:7" ht="25.05" customHeight="1">
      <c r="A72" s="385" t="s">
        <v>493</v>
      </c>
      <c r="B72" s="400" t="s">
        <v>490</v>
      </c>
      <c r="C72" s="159">
        <v>380</v>
      </c>
      <c r="D72" s="159">
        <f t="shared" si="5"/>
        <v>285</v>
      </c>
      <c r="E72" s="59"/>
      <c r="F72" s="112"/>
      <c r="G72" s="122">
        <f t="shared" si="6"/>
        <v>0</v>
      </c>
    </row>
    <row r="73" spans="1:7" ht="25.05" customHeight="1">
      <c r="A73" s="386" t="s">
        <v>494</v>
      </c>
      <c r="B73" s="401" t="s">
        <v>490</v>
      </c>
      <c r="C73" s="159">
        <v>380</v>
      </c>
      <c r="D73" s="160">
        <f t="shared" si="5"/>
        <v>285</v>
      </c>
      <c r="E73" s="62"/>
      <c r="F73" s="115"/>
      <c r="G73" s="122">
        <f t="shared" si="6"/>
        <v>0</v>
      </c>
    </row>
    <row r="74" spans="1:7" ht="25.05" customHeight="1">
      <c r="A74" s="689"/>
      <c r="B74" s="690"/>
      <c r="C74" s="444"/>
      <c r="D74" s="444"/>
      <c r="E74" s="445"/>
      <c r="F74" s="444" t="s">
        <v>934</v>
      </c>
      <c r="G74" s="444" t="s">
        <v>575</v>
      </c>
    </row>
    <row r="75" spans="1:7" ht="25.05" customHeight="1">
      <c r="A75" s="687" t="s">
        <v>924</v>
      </c>
      <c r="B75" s="688"/>
      <c r="C75" s="444"/>
      <c r="D75" s="444"/>
      <c r="E75" s="445"/>
      <c r="F75" s="444">
        <f>SUM(F56:F73)</f>
        <v>0</v>
      </c>
      <c r="G75" s="444">
        <f>SUM(G56:G73)</f>
        <v>0</v>
      </c>
    </row>
    <row r="76" spans="1:7" ht="25.05" customHeight="1">
      <c r="A76" s="705" t="s">
        <v>594</v>
      </c>
      <c r="B76" s="705"/>
      <c r="C76" s="705"/>
      <c r="D76" s="705"/>
      <c r="E76" s="705"/>
      <c r="F76" s="705"/>
      <c r="G76" s="705"/>
    </row>
    <row r="77" spans="1:7" ht="25.05" customHeight="1">
      <c r="A77" s="384" t="s">
        <v>417</v>
      </c>
      <c r="B77" s="415" t="s">
        <v>418</v>
      </c>
      <c r="C77" s="110" t="s">
        <v>496</v>
      </c>
      <c r="D77" s="108" t="s">
        <v>574</v>
      </c>
      <c r="E77" s="148"/>
      <c r="F77" s="446" t="s">
        <v>934</v>
      </c>
      <c r="G77" s="447" t="s">
        <v>575</v>
      </c>
    </row>
    <row r="78" spans="1:7" ht="34.950000000000003" customHeight="1">
      <c r="A78" s="387" t="s">
        <v>595</v>
      </c>
      <c r="B78" s="402" t="s">
        <v>596</v>
      </c>
      <c r="C78" s="149">
        <v>1040</v>
      </c>
      <c r="D78" s="150">
        <f>C78*(1-10%)</f>
        <v>936</v>
      </c>
      <c r="E78" s="151"/>
      <c r="F78" s="152"/>
      <c r="G78" s="147">
        <f t="shared" ref="G78:G106" si="7">D78*F78</f>
        <v>0</v>
      </c>
    </row>
    <row r="79" spans="1:7" ht="33" customHeight="1">
      <c r="A79" s="387" t="s">
        <v>597</v>
      </c>
      <c r="B79" s="400" t="s">
        <v>598</v>
      </c>
      <c r="C79" s="153">
        <v>360</v>
      </c>
      <c r="D79" s="150">
        <f t="shared" ref="D79:D106" si="8">C79*(1-10%)</f>
        <v>324</v>
      </c>
      <c r="E79" s="151"/>
      <c r="F79" s="152"/>
      <c r="G79" s="147">
        <f t="shared" si="7"/>
        <v>0</v>
      </c>
    </row>
    <row r="80" spans="1:7" ht="31.05" customHeight="1">
      <c r="A80" s="387" t="s">
        <v>599</v>
      </c>
      <c r="B80" s="400" t="s">
        <v>596</v>
      </c>
      <c r="C80" s="149">
        <v>1000</v>
      </c>
      <c r="D80" s="150">
        <f t="shared" si="8"/>
        <v>900</v>
      </c>
      <c r="E80" s="151"/>
      <c r="F80" s="152"/>
      <c r="G80" s="147">
        <f t="shared" si="7"/>
        <v>0</v>
      </c>
    </row>
    <row r="81" spans="1:7" ht="31.05" customHeight="1">
      <c r="A81" s="387" t="s">
        <v>600</v>
      </c>
      <c r="B81" s="400" t="s">
        <v>498</v>
      </c>
      <c r="C81" s="149">
        <v>740</v>
      </c>
      <c r="D81" s="150">
        <f t="shared" si="8"/>
        <v>666</v>
      </c>
      <c r="E81" s="151"/>
      <c r="F81" s="152"/>
      <c r="G81" s="147">
        <f t="shared" si="7"/>
        <v>0</v>
      </c>
    </row>
    <row r="82" spans="1:7" ht="33" customHeight="1">
      <c r="A82" s="387" t="s">
        <v>601</v>
      </c>
      <c r="B82" s="400" t="s">
        <v>602</v>
      </c>
      <c r="C82" s="149">
        <v>340</v>
      </c>
      <c r="D82" s="150">
        <f t="shared" si="8"/>
        <v>306</v>
      </c>
      <c r="E82" s="151"/>
      <c r="F82" s="152"/>
      <c r="G82" s="147">
        <f t="shared" si="7"/>
        <v>0</v>
      </c>
    </row>
    <row r="83" spans="1:7" ht="33" customHeight="1">
      <c r="A83" s="387" t="s">
        <v>603</v>
      </c>
      <c r="B83" s="400" t="s">
        <v>498</v>
      </c>
      <c r="C83" s="149">
        <v>1120</v>
      </c>
      <c r="D83" s="150">
        <f t="shared" si="8"/>
        <v>1008</v>
      </c>
      <c r="E83" s="151"/>
      <c r="F83" s="152"/>
      <c r="G83" s="147">
        <f t="shared" si="7"/>
        <v>0</v>
      </c>
    </row>
    <row r="84" spans="1:7" ht="31.95" customHeight="1">
      <c r="A84" s="387" t="s">
        <v>604</v>
      </c>
      <c r="B84" s="400" t="s">
        <v>605</v>
      </c>
      <c r="C84" s="149">
        <v>650</v>
      </c>
      <c r="D84" s="150">
        <f t="shared" si="8"/>
        <v>585</v>
      </c>
      <c r="E84" s="151"/>
      <c r="F84" s="152"/>
      <c r="G84" s="147">
        <f t="shared" si="7"/>
        <v>0</v>
      </c>
    </row>
    <row r="85" spans="1:7" ht="28.95" customHeight="1">
      <c r="A85" s="387" t="s">
        <v>606</v>
      </c>
      <c r="B85" s="400" t="s">
        <v>605</v>
      </c>
      <c r="C85" s="149">
        <v>650</v>
      </c>
      <c r="D85" s="150">
        <f t="shared" si="8"/>
        <v>585</v>
      </c>
      <c r="E85" s="151"/>
      <c r="F85" s="152"/>
      <c r="G85" s="147">
        <f t="shared" si="7"/>
        <v>0</v>
      </c>
    </row>
    <row r="86" spans="1:7" ht="31.05" customHeight="1">
      <c r="A86" s="387" t="s">
        <v>607</v>
      </c>
      <c r="B86" s="400" t="s">
        <v>605</v>
      </c>
      <c r="C86" s="149">
        <v>650</v>
      </c>
      <c r="D86" s="150">
        <f t="shared" si="8"/>
        <v>585</v>
      </c>
      <c r="E86" s="151"/>
      <c r="F86" s="152"/>
      <c r="G86" s="147">
        <f t="shared" si="7"/>
        <v>0</v>
      </c>
    </row>
    <row r="87" spans="1:7" ht="31.95" customHeight="1">
      <c r="A87" s="387" t="s">
        <v>608</v>
      </c>
      <c r="B87" s="400" t="s">
        <v>609</v>
      </c>
      <c r="C87" s="149">
        <v>1300</v>
      </c>
      <c r="D87" s="150">
        <f t="shared" si="8"/>
        <v>1170</v>
      </c>
      <c r="E87" s="151"/>
      <c r="F87" s="152"/>
      <c r="G87" s="147">
        <f t="shared" si="7"/>
        <v>0</v>
      </c>
    </row>
    <row r="88" spans="1:7" ht="31.05" customHeight="1">
      <c r="A88" s="347" t="s">
        <v>610</v>
      </c>
      <c r="B88" s="400" t="s">
        <v>611</v>
      </c>
      <c r="C88" s="149">
        <v>1440</v>
      </c>
      <c r="D88" s="150">
        <f t="shared" si="8"/>
        <v>1296</v>
      </c>
      <c r="E88" s="151"/>
      <c r="F88" s="152"/>
      <c r="G88" s="147">
        <f t="shared" si="7"/>
        <v>0</v>
      </c>
    </row>
    <row r="89" spans="1:7" ht="31.05" customHeight="1">
      <c r="A89" s="387" t="s">
        <v>612</v>
      </c>
      <c r="B89" s="400" t="s">
        <v>613</v>
      </c>
      <c r="C89" s="149">
        <v>2200</v>
      </c>
      <c r="D89" s="150">
        <f t="shared" si="8"/>
        <v>1980</v>
      </c>
      <c r="E89" s="151"/>
      <c r="F89" s="152"/>
      <c r="G89" s="147">
        <f t="shared" si="7"/>
        <v>0</v>
      </c>
    </row>
    <row r="90" spans="1:7" ht="31.05" customHeight="1">
      <c r="A90" s="387" t="s">
        <v>614</v>
      </c>
      <c r="B90" s="400" t="s">
        <v>615</v>
      </c>
      <c r="C90" s="149">
        <v>840</v>
      </c>
      <c r="D90" s="150">
        <f t="shared" si="8"/>
        <v>756</v>
      </c>
      <c r="E90" s="151"/>
      <c r="F90" s="152"/>
      <c r="G90" s="147">
        <f t="shared" si="7"/>
        <v>0</v>
      </c>
    </row>
    <row r="91" spans="1:7" ht="31.95" customHeight="1">
      <c r="A91" s="387" t="s">
        <v>616</v>
      </c>
      <c r="B91" s="400" t="s">
        <v>609</v>
      </c>
      <c r="C91" s="149">
        <v>1300</v>
      </c>
      <c r="D91" s="150">
        <f t="shared" si="8"/>
        <v>1170</v>
      </c>
      <c r="E91" s="151"/>
      <c r="F91" s="152"/>
      <c r="G91" s="147">
        <f t="shared" si="7"/>
        <v>0</v>
      </c>
    </row>
    <row r="92" spans="1:7" ht="33" customHeight="1">
      <c r="A92" s="387" t="s">
        <v>617</v>
      </c>
      <c r="B92" s="400" t="s">
        <v>618</v>
      </c>
      <c r="C92" s="149">
        <v>3890</v>
      </c>
      <c r="D92" s="150">
        <f t="shared" si="8"/>
        <v>3501</v>
      </c>
      <c r="E92" s="151"/>
      <c r="F92" s="152"/>
      <c r="G92" s="147">
        <f t="shared" si="7"/>
        <v>0</v>
      </c>
    </row>
    <row r="93" spans="1:7" ht="31.05" customHeight="1">
      <c r="A93" s="387" t="s">
        <v>619</v>
      </c>
      <c r="B93" s="400" t="s">
        <v>598</v>
      </c>
      <c r="C93" s="149">
        <v>720</v>
      </c>
      <c r="D93" s="150">
        <f t="shared" si="8"/>
        <v>648</v>
      </c>
      <c r="E93" s="151"/>
      <c r="F93" s="152"/>
      <c r="G93" s="147">
        <f t="shared" si="7"/>
        <v>0</v>
      </c>
    </row>
    <row r="94" spans="1:7" ht="30" customHeight="1">
      <c r="A94" s="387" t="s">
        <v>620</v>
      </c>
      <c r="B94" s="400" t="s">
        <v>621</v>
      </c>
      <c r="C94" s="149">
        <v>920</v>
      </c>
      <c r="D94" s="150">
        <f t="shared" si="8"/>
        <v>828</v>
      </c>
      <c r="E94" s="151"/>
      <c r="F94" s="152"/>
      <c r="G94" s="147">
        <f t="shared" si="7"/>
        <v>0</v>
      </c>
    </row>
    <row r="95" spans="1:7" ht="30" customHeight="1">
      <c r="A95" s="387" t="s">
        <v>622</v>
      </c>
      <c r="B95" s="400" t="s">
        <v>621</v>
      </c>
      <c r="C95" s="149">
        <v>600</v>
      </c>
      <c r="D95" s="150">
        <f t="shared" si="8"/>
        <v>540</v>
      </c>
      <c r="E95" s="151"/>
      <c r="F95" s="152"/>
      <c r="G95" s="147">
        <f t="shared" si="7"/>
        <v>0</v>
      </c>
    </row>
    <row r="96" spans="1:7" ht="33" customHeight="1">
      <c r="A96" s="387" t="s">
        <v>623</v>
      </c>
      <c r="B96" s="400" t="s">
        <v>624</v>
      </c>
      <c r="C96" s="149">
        <v>1040</v>
      </c>
      <c r="D96" s="150">
        <f t="shared" si="8"/>
        <v>936</v>
      </c>
      <c r="E96" s="151"/>
      <c r="F96" s="152"/>
      <c r="G96" s="147">
        <f t="shared" si="7"/>
        <v>0</v>
      </c>
    </row>
    <row r="97" spans="1:7" ht="31.95" customHeight="1">
      <c r="A97" s="387" t="s">
        <v>625</v>
      </c>
      <c r="B97" s="400" t="s">
        <v>626</v>
      </c>
      <c r="C97" s="149">
        <v>2200</v>
      </c>
      <c r="D97" s="150">
        <f t="shared" si="8"/>
        <v>1980</v>
      </c>
      <c r="E97" s="151"/>
      <c r="F97" s="152"/>
      <c r="G97" s="147">
        <f t="shared" si="7"/>
        <v>0</v>
      </c>
    </row>
    <row r="98" spans="1:7" ht="31.2">
      <c r="A98" s="387" t="s">
        <v>627</v>
      </c>
      <c r="B98" s="400" t="s">
        <v>498</v>
      </c>
      <c r="C98" s="149">
        <v>880</v>
      </c>
      <c r="D98" s="150">
        <f t="shared" si="8"/>
        <v>792</v>
      </c>
      <c r="E98" s="151"/>
      <c r="F98" s="152"/>
      <c r="G98" s="147">
        <f t="shared" si="7"/>
        <v>0</v>
      </c>
    </row>
    <row r="99" spans="1:7" ht="34.950000000000003" customHeight="1">
      <c r="A99" s="387" t="s">
        <v>628</v>
      </c>
      <c r="B99" s="400" t="s">
        <v>498</v>
      </c>
      <c r="C99" s="149">
        <v>800</v>
      </c>
      <c r="D99" s="150">
        <f t="shared" si="8"/>
        <v>720</v>
      </c>
      <c r="E99" s="151"/>
      <c r="F99" s="152"/>
      <c r="G99" s="147">
        <f t="shared" si="7"/>
        <v>0</v>
      </c>
    </row>
    <row r="100" spans="1:7" ht="31.95" customHeight="1">
      <c r="A100" s="387" t="s">
        <v>629</v>
      </c>
      <c r="B100" s="400" t="s">
        <v>490</v>
      </c>
      <c r="C100" s="149">
        <v>1020</v>
      </c>
      <c r="D100" s="150">
        <f t="shared" si="8"/>
        <v>918</v>
      </c>
      <c r="E100" s="151"/>
      <c r="F100" s="152"/>
      <c r="G100" s="147">
        <f t="shared" si="7"/>
        <v>0</v>
      </c>
    </row>
    <row r="101" spans="1:7" ht="30" customHeight="1">
      <c r="A101" s="387" t="s">
        <v>630</v>
      </c>
      <c r="B101" s="400" t="s">
        <v>596</v>
      </c>
      <c r="C101" s="149">
        <v>1120</v>
      </c>
      <c r="D101" s="150">
        <f t="shared" si="8"/>
        <v>1008</v>
      </c>
      <c r="E101" s="151"/>
      <c r="F101" s="152"/>
      <c r="G101" s="147">
        <f t="shared" si="7"/>
        <v>0</v>
      </c>
    </row>
    <row r="102" spans="1:7" ht="34.049999999999997" customHeight="1">
      <c r="A102" s="387" t="s">
        <v>631</v>
      </c>
      <c r="B102" s="400" t="s">
        <v>596</v>
      </c>
      <c r="C102" s="149">
        <v>950</v>
      </c>
      <c r="D102" s="150">
        <f t="shared" si="8"/>
        <v>855</v>
      </c>
      <c r="E102" s="151"/>
      <c r="F102" s="152"/>
      <c r="G102" s="147">
        <f t="shared" si="7"/>
        <v>0</v>
      </c>
    </row>
    <row r="103" spans="1:7" ht="31.05" customHeight="1">
      <c r="A103" s="387" t="s">
        <v>632</v>
      </c>
      <c r="B103" s="400" t="s">
        <v>598</v>
      </c>
      <c r="C103" s="153">
        <v>360</v>
      </c>
      <c r="D103" s="150">
        <f t="shared" si="8"/>
        <v>324</v>
      </c>
      <c r="E103" s="151"/>
      <c r="F103" s="152"/>
      <c r="G103" s="147">
        <f t="shared" si="7"/>
        <v>0</v>
      </c>
    </row>
    <row r="104" spans="1:7" ht="31.05" customHeight="1">
      <c r="A104" s="387" t="s">
        <v>633</v>
      </c>
      <c r="B104" s="400" t="s">
        <v>596</v>
      </c>
      <c r="C104" s="149">
        <v>1040</v>
      </c>
      <c r="D104" s="150">
        <f t="shared" si="8"/>
        <v>936</v>
      </c>
      <c r="E104" s="151"/>
      <c r="F104" s="152"/>
      <c r="G104" s="147">
        <f t="shared" si="7"/>
        <v>0</v>
      </c>
    </row>
    <row r="105" spans="1:7" ht="33" customHeight="1">
      <c r="A105" s="387" t="s">
        <v>634</v>
      </c>
      <c r="B105" s="400" t="s">
        <v>605</v>
      </c>
      <c r="C105" s="149">
        <v>1080</v>
      </c>
      <c r="D105" s="150">
        <f t="shared" si="8"/>
        <v>972</v>
      </c>
      <c r="E105" s="151"/>
      <c r="F105" s="152"/>
      <c r="G105" s="147">
        <f t="shared" si="7"/>
        <v>0</v>
      </c>
    </row>
    <row r="106" spans="1:7" ht="31.95" customHeight="1">
      <c r="A106" s="387" t="s">
        <v>635</v>
      </c>
      <c r="B106" s="400" t="s">
        <v>621</v>
      </c>
      <c r="C106" s="149">
        <v>1020</v>
      </c>
      <c r="D106" s="149">
        <f t="shared" si="8"/>
        <v>918</v>
      </c>
      <c r="E106" s="151"/>
      <c r="F106" s="152"/>
      <c r="G106" s="147">
        <f t="shared" si="7"/>
        <v>0</v>
      </c>
    </row>
    <row r="107" spans="1:7" ht="31.95" customHeight="1">
      <c r="A107" s="689"/>
      <c r="B107" s="690"/>
      <c r="C107" s="444"/>
      <c r="D107" s="444"/>
      <c r="E107" s="445"/>
      <c r="F107" s="444" t="s">
        <v>934</v>
      </c>
      <c r="G107" s="444" t="s">
        <v>575</v>
      </c>
    </row>
    <row r="108" spans="1:7" ht="31.95" customHeight="1">
      <c r="A108" s="687" t="s">
        <v>925</v>
      </c>
      <c r="B108" s="688"/>
      <c r="C108" s="444"/>
      <c r="D108" s="444"/>
      <c r="E108" s="445"/>
      <c r="F108" s="444">
        <f>SUM(F78:F106)</f>
        <v>0</v>
      </c>
      <c r="G108" s="444">
        <f>SUM(G78:G106)</f>
        <v>0</v>
      </c>
    </row>
    <row r="109" spans="1:7" ht="25.05" customHeight="1">
      <c r="A109" s="706" t="s">
        <v>636</v>
      </c>
      <c r="B109" s="707"/>
      <c r="C109" s="707"/>
      <c r="D109" s="707"/>
      <c r="E109" s="707"/>
      <c r="F109" s="707"/>
      <c r="G109" s="708"/>
    </row>
    <row r="110" spans="1:7" ht="34.950000000000003" customHeight="1">
      <c r="A110" s="388" t="s">
        <v>637</v>
      </c>
      <c r="B110" s="395" t="s">
        <v>638</v>
      </c>
      <c r="C110" s="149">
        <v>30</v>
      </c>
      <c r="D110" s="151"/>
      <c r="E110" s="151"/>
      <c r="F110" s="152"/>
      <c r="G110" s="123">
        <f t="shared" ref="G110:G115" si="9">C110*F110</f>
        <v>0</v>
      </c>
    </row>
    <row r="111" spans="1:7" ht="31.95" customHeight="1">
      <c r="A111" s="387" t="s">
        <v>639</v>
      </c>
      <c r="B111" s="395" t="s">
        <v>638</v>
      </c>
      <c r="C111" s="149">
        <v>30</v>
      </c>
      <c r="D111" s="151"/>
      <c r="E111" s="151"/>
      <c r="F111" s="152"/>
      <c r="G111" s="123">
        <f t="shared" si="9"/>
        <v>0</v>
      </c>
    </row>
    <row r="112" spans="1:7" ht="33" customHeight="1">
      <c r="A112" s="388" t="s">
        <v>640</v>
      </c>
      <c r="B112" s="395" t="s">
        <v>641</v>
      </c>
      <c r="C112" s="149">
        <v>60</v>
      </c>
      <c r="D112" s="151"/>
      <c r="E112" s="151"/>
      <c r="F112" s="152"/>
      <c r="G112" s="123">
        <f t="shared" si="9"/>
        <v>0</v>
      </c>
    </row>
    <row r="113" spans="1:11" ht="31.05" customHeight="1">
      <c r="A113" s="387" t="s">
        <v>642</v>
      </c>
      <c r="B113" s="395" t="s">
        <v>643</v>
      </c>
      <c r="C113" s="149">
        <v>250</v>
      </c>
      <c r="D113" s="151"/>
      <c r="E113" s="151"/>
      <c r="F113" s="152"/>
      <c r="G113" s="123">
        <f t="shared" si="9"/>
        <v>0</v>
      </c>
    </row>
    <row r="114" spans="1:11" ht="31.95" customHeight="1">
      <c r="A114" s="387" t="s">
        <v>644</v>
      </c>
      <c r="B114" s="395" t="s">
        <v>645</v>
      </c>
      <c r="C114" s="149">
        <v>500</v>
      </c>
      <c r="D114" s="151"/>
      <c r="E114" s="151"/>
      <c r="F114" s="152"/>
      <c r="G114" s="123">
        <f t="shared" si="9"/>
        <v>0</v>
      </c>
    </row>
    <row r="115" spans="1:11" ht="31.95" customHeight="1">
      <c r="A115" s="387" t="s">
        <v>646</v>
      </c>
      <c r="B115" s="395" t="s">
        <v>647</v>
      </c>
      <c r="C115" s="149">
        <v>150</v>
      </c>
      <c r="D115" s="151"/>
      <c r="E115" s="151"/>
      <c r="F115" s="152"/>
      <c r="G115" s="123">
        <f t="shared" si="9"/>
        <v>0</v>
      </c>
    </row>
    <row r="116" spans="1:11" ht="15.6">
      <c r="A116" s="689"/>
      <c r="B116" s="690"/>
      <c r="C116" s="444"/>
      <c r="D116" s="444"/>
      <c r="E116" s="445"/>
      <c r="F116" s="444" t="s">
        <v>934</v>
      </c>
      <c r="G116" s="444" t="s">
        <v>575</v>
      </c>
    </row>
    <row r="117" spans="1:11" ht="31.95" customHeight="1">
      <c r="A117" s="687" t="s">
        <v>926</v>
      </c>
      <c r="B117" s="688"/>
      <c r="C117" s="444"/>
      <c r="D117" s="444"/>
      <c r="E117" s="445"/>
      <c r="F117" s="444">
        <f>SUM(F110:F115)</f>
        <v>0</v>
      </c>
      <c r="G117" s="444">
        <f>SUM(G110:G115)</f>
        <v>0</v>
      </c>
    </row>
    <row r="118" spans="1:11" ht="25.05" customHeight="1">
      <c r="A118" s="705" t="s">
        <v>665</v>
      </c>
      <c r="B118" s="705"/>
      <c r="C118" s="705"/>
      <c r="D118" s="705"/>
      <c r="E118" s="705"/>
      <c r="F118" s="705"/>
      <c r="G118" s="705"/>
    </row>
    <row r="119" spans="1:11" ht="25.05" customHeight="1">
      <c r="A119" s="387" t="s">
        <v>666</v>
      </c>
      <c r="B119" s="395" t="s">
        <v>667</v>
      </c>
      <c r="C119" s="149">
        <v>950</v>
      </c>
      <c r="D119" s="151"/>
      <c r="E119" s="151"/>
      <c r="F119" s="152"/>
      <c r="G119" s="123">
        <f>C119*F119</f>
        <v>0</v>
      </c>
    </row>
    <row r="120" spans="1:11" ht="25.05" customHeight="1">
      <c r="A120" s="624" t="s">
        <v>519</v>
      </c>
      <c r="B120" s="624"/>
      <c r="C120" s="624"/>
      <c r="D120" s="624"/>
      <c r="E120" s="624"/>
      <c r="F120" s="624"/>
      <c r="G120" s="624"/>
    </row>
    <row r="121" spans="1:11" ht="25.05" customHeight="1">
      <c r="A121" s="384" t="s">
        <v>417</v>
      </c>
      <c r="B121" s="415" t="s">
        <v>418</v>
      </c>
      <c r="C121" s="110" t="s">
        <v>496</v>
      </c>
      <c r="D121" s="108" t="s">
        <v>574</v>
      </c>
      <c r="E121" s="164"/>
      <c r="F121" s="448" t="s">
        <v>934</v>
      </c>
      <c r="G121" s="449" t="s">
        <v>575</v>
      </c>
    </row>
    <row r="122" spans="1:11" ht="25.05" customHeight="1">
      <c r="A122" s="389" t="s">
        <v>520</v>
      </c>
      <c r="B122" s="401" t="s">
        <v>522</v>
      </c>
      <c r="C122" s="154">
        <v>1200</v>
      </c>
      <c r="D122" s="72"/>
      <c r="E122" s="72"/>
      <c r="F122" s="118"/>
      <c r="G122" s="123">
        <f>C122*F122</f>
        <v>0</v>
      </c>
    </row>
    <row r="123" spans="1:11" ht="25.05" customHeight="1">
      <c r="A123" s="389" t="s">
        <v>521</v>
      </c>
      <c r="B123" s="401" t="s">
        <v>498</v>
      </c>
      <c r="C123" s="154">
        <v>1700</v>
      </c>
      <c r="D123" s="72"/>
      <c r="E123" s="72"/>
      <c r="F123" s="118"/>
      <c r="G123" s="123">
        <f>C123*F123</f>
        <v>0</v>
      </c>
    </row>
    <row r="124" spans="1:11" ht="25.05" customHeight="1">
      <c r="A124" s="689"/>
      <c r="B124" s="690"/>
      <c r="C124" s="444"/>
      <c r="D124" s="444"/>
      <c r="E124" s="445"/>
      <c r="F124" s="444" t="s">
        <v>934</v>
      </c>
      <c r="G124" s="444" t="s">
        <v>575</v>
      </c>
    </row>
    <row r="125" spans="1:11" ht="25.05" customHeight="1">
      <c r="A125" s="687" t="s">
        <v>927</v>
      </c>
      <c r="B125" s="688"/>
      <c r="C125" s="444"/>
      <c r="D125" s="444"/>
      <c r="E125" s="445"/>
      <c r="F125" s="444">
        <f>SUM(F122:F123)</f>
        <v>0</v>
      </c>
      <c r="G125" s="444">
        <f>SUM(G122:G123)</f>
        <v>0</v>
      </c>
    </row>
    <row r="126" spans="1:11" s="3" customFormat="1" ht="25.05" customHeight="1">
      <c r="A126" s="624" t="s">
        <v>497</v>
      </c>
      <c r="B126" s="624"/>
      <c r="C126" s="624"/>
      <c r="D126" s="624"/>
      <c r="E126" s="624"/>
      <c r="F126" s="624"/>
      <c r="G126" s="624"/>
      <c r="H126" s="58"/>
      <c r="I126" s="58"/>
      <c r="J126" s="58"/>
      <c r="K126" s="58"/>
    </row>
    <row r="127" spans="1:11" s="3" customFormat="1" ht="25.05" customHeight="1">
      <c r="A127" s="691" t="s">
        <v>653</v>
      </c>
      <c r="B127" s="691"/>
      <c r="C127" s="691"/>
      <c r="D127" s="691"/>
      <c r="E127" s="691"/>
      <c r="F127" s="691"/>
      <c r="G127" s="691"/>
      <c r="H127" s="58"/>
      <c r="I127" s="58"/>
      <c r="J127" s="58"/>
      <c r="K127" s="58"/>
    </row>
    <row r="128" spans="1:11" s="3" customFormat="1" ht="25.05" customHeight="1">
      <c r="A128" s="384" t="s">
        <v>417</v>
      </c>
      <c r="B128" s="415" t="s">
        <v>418</v>
      </c>
      <c r="C128" s="163" t="s">
        <v>496</v>
      </c>
      <c r="D128" s="108" t="s">
        <v>574</v>
      </c>
      <c r="E128" s="165"/>
      <c r="F128" s="450" t="s">
        <v>934</v>
      </c>
      <c r="G128" s="450" t="s">
        <v>575</v>
      </c>
      <c r="H128" s="58"/>
      <c r="I128" s="58"/>
      <c r="J128" s="58"/>
      <c r="K128" s="58"/>
    </row>
    <row r="129" spans="1:7" ht="25.05" customHeight="1">
      <c r="A129" s="348" t="s">
        <v>200</v>
      </c>
      <c r="B129" s="403" t="s">
        <v>498</v>
      </c>
      <c r="C129" s="69">
        <v>500</v>
      </c>
      <c r="D129" s="31"/>
      <c r="E129" s="31"/>
      <c r="F129" s="119"/>
      <c r="G129" s="125">
        <f>C129*F129</f>
        <v>0</v>
      </c>
    </row>
    <row r="130" spans="1:7" ht="25.05" customHeight="1">
      <c r="A130" s="348" t="s">
        <v>529</v>
      </c>
      <c r="B130" s="403" t="s">
        <v>501</v>
      </c>
      <c r="C130" s="69">
        <v>3800</v>
      </c>
      <c r="D130" s="31"/>
      <c r="E130" s="31"/>
      <c r="F130" s="119"/>
      <c r="G130" s="125">
        <f t="shared" ref="G130:G145" si="10">C130*F130</f>
        <v>0</v>
      </c>
    </row>
    <row r="131" spans="1:7" ht="25.05" customHeight="1">
      <c r="A131" s="390" t="s">
        <v>201</v>
      </c>
      <c r="B131" s="400" t="s">
        <v>498</v>
      </c>
      <c r="C131" s="67">
        <v>500</v>
      </c>
      <c r="D131" s="50"/>
      <c r="E131" s="50"/>
      <c r="F131" s="116"/>
      <c r="G131" s="125">
        <f t="shared" si="10"/>
        <v>0</v>
      </c>
    </row>
    <row r="132" spans="1:7" ht="25.05" customHeight="1">
      <c r="A132" s="390" t="s">
        <v>530</v>
      </c>
      <c r="B132" s="400" t="s">
        <v>501</v>
      </c>
      <c r="C132" s="67">
        <v>3800</v>
      </c>
      <c r="D132" s="73"/>
      <c r="E132" s="73"/>
      <c r="F132" s="118"/>
      <c r="G132" s="125">
        <f t="shared" si="10"/>
        <v>0</v>
      </c>
    </row>
    <row r="133" spans="1:7" ht="25.05" customHeight="1">
      <c r="A133" s="390" t="s">
        <v>202</v>
      </c>
      <c r="B133" s="400" t="s">
        <v>498</v>
      </c>
      <c r="C133" s="67">
        <v>550</v>
      </c>
      <c r="D133" s="50"/>
      <c r="E133" s="50"/>
      <c r="F133" s="116"/>
      <c r="G133" s="125">
        <f t="shared" si="10"/>
        <v>0</v>
      </c>
    </row>
    <row r="134" spans="1:7" ht="25.05" customHeight="1">
      <c r="A134" s="390" t="s">
        <v>531</v>
      </c>
      <c r="B134" s="400" t="s">
        <v>501</v>
      </c>
      <c r="C134" s="67">
        <v>4000</v>
      </c>
      <c r="D134" s="73"/>
      <c r="E134" s="73"/>
      <c r="F134" s="118"/>
      <c r="G134" s="125">
        <f t="shared" si="10"/>
        <v>0</v>
      </c>
    </row>
    <row r="135" spans="1:7" ht="25.05" customHeight="1">
      <c r="A135" s="390" t="s">
        <v>369</v>
      </c>
      <c r="B135" s="404" t="s">
        <v>499</v>
      </c>
      <c r="C135" s="67">
        <v>1450</v>
      </c>
      <c r="D135" s="50"/>
      <c r="E135" s="50"/>
      <c r="F135" s="116"/>
      <c r="G135" s="125">
        <f t="shared" si="10"/>
        <v>0</v>
      </c>
    </row>
    <row r="136" spans="1:7" ht="25.05" customHeight="1">
      <c r="A136" s="691" t="s">
        <v>654</v>
      </c>
      <c r="B136" s="691"/>
      <c r="C136" s="691"/>
      <c r="D136" s="691"/>
      <c r="E136" s="691"/>
      <c r="F136" s="691"/>
      <c r="G136" s="691"/>
    </row>
    <row r="137" spans="1:7" ht="25.05" customHeight="1">
      <c r="A137" s="391" t="s">
        <v>655</v>
      </c>
      <c r="B137" s="405" t="s">
        <v>498</v>
      </c>
      <c r="C137" s="175">
        <v>500</v>
      </c>
      <c r="D137" s="173"/>
      <c r="E137" s="173"/>
      <c r="F137" s="174"/>
      <c r="G137" s="125">
        <f t="shared" si="10"/>
        <v>0</v>
      </c>
    </row>
    <row r="138" spans="1:7" ht="25.05" customHeight="1">
      <c r="A138" s="391" t="s">
        <v>656</v>
      </c>
      <c r="B138" s="405" t="s">
        <v>498</v>
      </c>
      <c r="C138" s="175">
        <v>500</v>
      </c>
      <c r="D138" s="173"/>
      <c r="E138" s="173"/>
      <c r="F138" s="174"/>
      <c r="G138" s="125">
        <f t="shared" si="10"/>
        <v>0</v>
      </c>
    </row>
    <row r="139" spans="1:7" ht="25.05" customHeight="1">
      <c r="A139" s="391" t="s">
        <v>657</v>
      </c>
      <c r="B139" s="405" t="s">
        <v>498</v>
      </c>
      <c r="C139" s="175">
        <v>550</v>
      </c>
      <c r="D139" s="173"/>
      <c r="E139" s="173"/>
      <c r="F139" s="174"/>
      <c r="G139" s="125">
        <f t="shared" si="10"/>
        <v>0</v>
      </c>
    </row>
    <row r="140" spans="1:7" ht="25.05" customHeight="1">
      <c r="A140" s="391" t="s">
        <v>658</v>
      </c>
      <c r="B140" s="406" t="s">
        <v>499</v>
      </c>
      <c r="C140" s="176">
        <v>1400</v>
      </c>
      <c r="D140" s="173"/>
      <c r="E140" s="173"/>
      <c r="F140" s="174"/>
      <c r="G140" s="125">
        <f t="shared" si="10"/>
        <v>0</v>
      </c>
    </row>
    <row r="141" spans="1:7" ht="25.05" customHeight="1">
      <c r="A141" s="391" t="s">
        <v>659</v>
      </c>
      <c r="B141" s="406" t="s">
        <v>664</v>
      </c>
      <c r="C141" s="175">
        <v>900</v>
      </c>
      <c r="D141" s="173"/>
      <c r="E141" s="173"/>
      <c r="F141" s="174"/>
      <c r="G141" s="125">
        <f t="shared" si="10"/>
        <v>0</v>
      </c>
    </row>
    <row r="142" spans="1:7" ht="25.05" customHeight="1">
      <c r="A142" s="391" t="s">
        <v>660</v>
      </c>
      <c r="B142" s="406" t="s">
        <v>664</v>
      </c>
      <c r="C142" s="175">
        <v>900</v>
      </c>
      <c r="D142" s="173"/>
      <c r="E142" s="173"/>
      <c r="F142" s="174"/>
      <c r="G142" s="125">
        <f t="shared" si="10"/>
        <v>0</v>
      </c>
    </row>
    <row r="143" spans="1:7" ht="25.05" customHeight="1">
      <c r="A143" s="391" t="s">
        <v>661</v>
      </c>
      <c r="B143" s="405" t="s">
        <v>501</v>
      </c>
      <c r="C143" s="69">
        <v>3800</v>
      </c>
      <c r="D143" s="173"/>
      <c r="E143" s="173"/>
      <c r="F143" s="174"/>
      <c r="G143" s="125">
        <f t="shared" si="10"/>
        <v>0</v>
      </c>
    </row>
    <row r="144" spans="1:7" ht="25.05" customHeight="1">
      <c r="A144" s="391" t="s">
        <v>662</v>
      </c>
      <c r="B144" s="405" t="s">
        <v>501</v>
      </c>
      <c r="C144" s="69">
        <v>3800</v>
      </c>
      <c r="D144" s="173"/>
      <c r="E144" s="173"/>
      <c r="F144" s="174"/>
      <c r="G144" s="125">
        <f t="shared" si="10"/>
        <v>0</v>
      </c>
    </row>
    <row r="145" spans="1:7" ht="25.05" customHeight="1">
      <c r="A145" s="391" t="s">
        <v>663</v>
      </c>
      <c r="B145" s="405" t="s">
        <v>501</v>
      </c>
      <c r="C145" s="69">
        <v>3800</v>
      </c>
      <c r="D145" s="173"/>
      <c r="E145" s="173"/>
      <c r="F145" s="174"/>
      <c r="G145" s="125">
        <f t="shared" si="10"/>
        <v>0</v>
      </c>
    </row>
    <row r="146" spans="1:7" ht="31.05" customHeight="1">
      <c r="A146" s="624" t="s">
        <v>780</v>
      </c>
      <c r="B146" s="624"/>
      <c r="C146" s="624"/>
      <c r="D146" s="624"/>
      <c r="E146" s="624"/>
      <c r="F146" s="624"/>
      <c r="G146" s="624"/>
    </row>
    <row r="147" spans="1:7" ht="25.05" customHeight="1">
      <c r="A147" s="391" t="s">
        <v>781</v>
      </c>
      <c r="B147" s="405" t="s">
        <v>498</v>
      </c>
      <c r="C147" s="69">
        <v>500</v>
      </c>
      <c r="D147" s="70"/>
      <c r="E147" s="70"/>
      <c r="F147" s="119"/>
      <c r="G147" s="125">
        <f t="shared" ref="G147:G150" si="11">C147*F147</f>
        <v>0</v>
      </c>
    </row>
    <row r="148" spans="1:7" ht="25.05" customHeight="1">
      <c r="A148" s="391" t="s">
        <v>782</v>
      </c>
      <c r="B148" s="407" t="s">
        <v>498</v>
      </c>
      <c r="C148" s="68">
        <v>500</v>
      </c>
      <c r="D148" s="50"/>
      <c r="E148" s="50"/>
      <c r="F148" s="116"/>
      <c r="G148" s="125">
        <f t="shared" si="11"/>
        <v>0</v>
      </c>
    </row>
    <row r="149" spans="1:7" ht="25.05" customHeight="1">
      <c r="A149" s="423" t="s">
        <v>784</v>
      </c>
      <c r="B149" s="405" t="s">
        <v>498</v>
      </c>
      <c r="C149" s="175">
        <v>3800</v>
      </c>
      <c r="D149" s="151"/>
      <c r="E149" s="151"/>
      <c r="F149" s="152"/>
      <c r="G149" s="422">
        <f t="shared" si="11"/>
        <v>0</v>
      </c>
    </row>
    <row r="150" spans="1:7" ht="25.05" customHeight="1">
      <c r="A150" s="423" t="s">
        <v>783</v>
      </c>
      <c r="B150" s="407" t="s">
        <v>498</v>
      </c>
      <c r="C150" s="175">
        <v>3800</v>
      </c>
      <c r="D150" s="151"/>
      <c r="E150" s="151"/>
      <c r="F150" s="152"/>
      <c r="G150" s="422">
        <f t="shared" si="11"/>
        <v>0</v>
      </c>
    </row>
    <row r="151" spans="1:7" ht="25.05" customHeight="1">
      <c r="A151" s="624" t="s">
        <v>882</v>
      </c>
      <c r="B151" s="624"/>
      <c r="C151" s="624"/>
      <c r="D151" s="624"/>
      <c r="E151" s="624"/>
      <c r="F151" s="624"/>
      <c r="G151" s="624"/>
    </row>
    <row r="152" spans="1:7" ht="25.05" customHeight="1">
      <c r="A152" s="451" t="s">
        <v>883</v>
      </c>
      <c r="B152" s="489" t="s">
        <v>498</v>
      </c>
      <c r="C152" s="175">
        <v>500</v>
      </c>
      <c r="D152" s="151"/>
      <c r="E152" s="151"/>
      <c r="F152" s="152"/>
      <c r="G152" s="125"/>
    </row>
    <row r="153" spans="1:7" ht="25.05" customHeight="1">
      <c r="A153" s="451" t="s">
        <v>884</v>
      </c>
      <c r="B153" s="490" t="s">
        <v>498</v>
      </c>
      <c r="C153" s="175">
        <v>500</v>
      </c>
      <c r="D153" s="151"/>
      <c r="E153" s="151"/>
      <c r="F153" s="152"/>
      <c r="G153" s="125"/>
    </row>
    <row r="154" spans="1:7" ht="25.05" customHeight="1">
      <c r="A154" s="451" t="s">
        <v>885</v>
      </c>
      <c r="B154" s="489" t="s">
        <v>498</v>
      </c>
      <c r="C154" s="175">
        <v>550</v>
      </c>
      <c r="D154" s="151"/>
      <c r="E154" s="151"/>
      <c r="F154" s="152"/>
      <c r="G154" s="125"/>
    </row>
    <row r="155" spans="1:7" ht="37.049999999999997" customHeight="1">
      <c r="A155" s="452" t="s">
        <v>886</v>
      </c>
      <c r="B155" s="491" t="s">
        <v>499</v>
      </c>
      <c r="C155" s="175">
        <v>1400</v>
      </c>
      <c r="D155" s="151"/>
      <c r="E155" s="151"/>
      <c r="F155" s="152"/>
      <c r="G155" s="125"/>
    </row>
    <row r="156" spans="1:7" ht="25.05" customHeight="1">
      <c r="A156" s="453" t="s">
        <v>887</v>
      </c>
      <c r="B156" s="491" t="s">
        <v>664</v>
      </c>
      <c r="C156" s="175">
        <v>900</v>
      </c>
      <c r="D156" s="151"/>
      <c r="E156" s="151"/>
      <c r="F156" s="152"/>
      <c r="G156" s="125"/>
    </row>
    <row r="157" spans="1:7" ht="25.05" customHeight="1">
      <c r="A157" s="453" t="s">
        <v>888</v>
      </c>
      <c r="B157" s="491" t="s">
        <v>664</v>
      </c>
      <c r="C157" s="175">
        <v>900</v>
      </c>
      <c r="D157" s="151"/>
      <c r="E157" s="151"/>
      <c r="F157" s="152"/>
      <c r="G157" s="125"/>
    </row>
    <row r="158" spans="1:7" ht="25.05" customHeight="1">
      <c r="A158" s="453" t="s">
        <v>889</v>
      </c>
      <c r="B158" s="492" t="s">
        <v>501</v>
      </c>
      <c r="C158" s="175">
        <v>3800</v>
      </c>
      <c r="D158" s="151"/>
      <c r="E158" s="151"/>
      <c r="F158" s="152"/>
      <c r="G158" s="125"/>
    </row>
    <row r="159" spans="1:7" ht="25.05" customHeight="1">
      <c r="A159" s="453" t="s">
        <v>890</v>
      </c>
      <c r="B159" s="492" t="s">
        <v>501</v>
      </c>
      <c r="C159" s="175">
        <v>3800</v>
      </c>
      <c r="D159" s="151"/>
      <c r="E159" s="151"/>
      <c r="F159" s="152"/>
      <c r="G159" s="125"/>
    </row>
    <row r="160" spans="1:7" ht="25.05" customHeight="1">
      <c r="A160" s="454" t="s">
        <v>891</v>
      </c>
      <c r="B160" s="493" t="s">
        <v>501</v>
      </c>
      <c r="C160" s="175">
        <v>3800</v>
      </c>
      <c r="D160" s="151"/>
      <c r="E160" s="151"/>
      <c r="F160" s="152"/>
      <c r="G160" s="125"/>
    </row>
    <row r="161" spans="1:11" s="3" customFormat="1" ht="25.05" customHeight="1">
      <c r="A161" s="691" t="s">
        <v>963</v>
      </c>
      <c r="B161" s="691"/>
      <c r="C161" s="691"/>
      <c r="D161" s="691"/>
      <c r="E161" s="691"/>
      <c r="F161" s="691"/>
      <c r="G161" s="691"/>
      <c r="H161" s="58"/>
      <c r="I161" s="58"/>
      <c r="J161" s="58"/>
      <c r="K161" s="58"/>
    </row>
    <row r="162" spans="1:11" s="3" customFormat="1" ht="25.05" customHeight="1">
      <c r="A162" s="384" t="s">
        <v>417</v>
      </c>
      <c r="B162" s="415" t="s">
        <v>418</v>
      </c>
      <c r="C162" s="163" t="s">
        <v>496</v>
      </c>
      <c r="D162" s="108" t="s">
        <v>574</v>
      </c>
      <c r="E162" s="165"/>
      <c r="F162" s="450" t="s">
        <v>934</v>
      </c>
      <c r="G162" s="450" t="s">
        <v>575</v>
      </c>
      <c r="H162" s="58"/>
      <c r="I162" s="58"/>
      <c r="J162" s="58"/>
      <c r="K162" s="58"/>
    </row>
    <row r="163" spans="1:11" ht="25.05" customHeight="1">
      <c r="A163" s="512" t="s">
        <v>964</v>
      </c>
      <c r="B163" s="403" t="s">
        <v>498</v>
      </c>
      <c r="C163" s="69">
        <v>500</v>
      </c>
      <c r="D163" s="31"/>
      <c r="E163" s="31"/>
      <c r="F163" s="119"/>
      <c r="G163" s="125">
        <f>C163*F163</f>
        <v>0</v>
      </c>
    </row>
    <row r="164" spans="1:11" ht="25.05" customHeight="1">
      <c r="A164" s="512" t="s">
        <v>965</v>
      </c>
      <c r="B164" s="403" t="s">
        <v>501</v>
      </c>
      <c r="C164" s="69">
        <v>3800</v>
      </c>
      <c r="D164" s="31"/>
      <c r="E164" s="31"/>
      <c r="F164" s="119"/>
      <c r="G164" s="125">
        <f t="shared" ref="G164:G171" si="12">C164*F164</f>
        <v>0</v>
      </c>
    </row>
    <row r="165" spans="1:11" ht="25.05" customHeight="1">
      <c r="A165" s="513" t="s">
        <v>967</v>
      </c>
      <c r="B165" s="400" t="s">
        <v>498</v>
      </c>
      <c r="C165" s="67">
        <v>500</v>
      </c>
      <c r="D165" s="50"/>
      <c r="E165" s="50"/>
      <c r="F165" s="116"/>
      <c r="G165" s="125">
        <f t="shared" si="12"/>
        <v>0</v>
      </c>
    </row>
    <row r="166" spans="1:11" ht="25.05" customHeight="1">
      <c r="A166" s="513" t="s">
        <v>968</v>
      </c>
      <c r="B166" s="400" t="s">
        <v>501</v>
      </c>
      <c r="C166" s="67">
        <v>3800</v>
      </c>
      <c r="D166" s="73"/>
      <c r="E166" s="73"/>
      <c r="F166" s="118"/>
      <c r="G166" s="125">
        <f t="shared" si="12"/>
        <v>0</v>
      </c>
    </row>
    <row r="167" spans="1:11" ht="25.05" customHeight="1">
      <c r="A167" s="513" t="s">
        <v>969</v>
      </c>
      <c r="B167" s="400" t="s">
        <v>498</v>
      </c>
      <c r="C167" s="67">
        <v>550</v>
      </c>
      <c r="D167" s="50"/>
      <c r="E167" s="50"/>
      <c r="F167" s="116"/>
      <c r="G167" s="125">
        <f t="shared" si="12"/>
        <v>0</v>
      </c>
    </row>
    <row r="168" spans="1:11" ht="25.05" customHeight="1">
      <c r="A168" s="513" t="s">
        <v>970</v>
      </c>
      <c r="B168" s="400" t="s">
        <v>501</v>
      </c>
      <c r="C168" s="67">
        <v>4000</v>
      </c>
      <c r="D168" s="73"/>
      <c r="E168" s="73"/>
      <c r="F168" s="118"/>
      <c r="G168" s="125">
        <f t="shared" si="12"/>
        <v>0</v>
      </c>
    </row>
    <row r="169" spans="1:11" ht="33" customHeight="1">
      <c r="A169" s="517" t="s">
        <v>976</v>
      </c>
      <c r="B169" s="491" t="s">
        <v>664</v>
      </c>
      <c r="C169" s="175">
        <v>900</v>
      </c>
      <c r="D169" s="151"/>
      <c r="E169" s="151"/>
      <c r="F169" s="152"/>
      <c r="G169" s="125">
        <f t="shared" si="12"/>
        <v>0</v>
      </c>
    </row>
    <row r="170" spans="1:11" ht="25.05" customHeight="1">
      <c r="A170" s="516" t="s">
        <v>977</v>
      </c>
      <c r="B170" s="491" t="s">
        <v>664</v>
      </c>
      <c r="C170" s="175">
        <v>900</v>
      </c>
      <c r="D170" s="151"/>
      <c r="E170" s="151"/>
      <c r="F170" s="152"/>
      <c r="G170" s="125">
        <f t="shared" si="12"/>
        <v>0</v>
      </c>
    </row>
    <row r="171" spans="1:11" ht="34.049999999999997" customHeight="1">
      <c r="A171" s="514" t="s">
        <v>966</v>
      </c>
      <c r="B171" s="404" t="s">
        <v>499</v>
      </c>
      <c r="C171" s="67">
        <v>1450</v>
      </c>
      <c r="D171" s="50"/>
      <c r="E171" s="50"/>
      <c r="F171" s="116"/>
      <c r="G171" s="125">
        <f t="shared" si="12"/>
        <v>0</v>
      </c>
    </row>
    <row r="172" spans="1:11" ht="31.05" customHeight="1">
      <c r="A172" s="624" t="s">
        <v>971</v>
      </c>
      <c r="B172" s="624"/>
      <c r="C172" s="624"/>
      <c r="D172" s="624"/>
      <c r="E172" s="624"/>
      <c r="F172" s="624"/>
      <c r="G172" s="624"/>
    </row>
    <row r="173" spans="1:11" ht="25.05" customHeight="1">
      <c r="A173" s="515" t="s">
        <v>972</v>
      </c>
      <c r="B173" s="405" t="s">
        <v>498</v>
      </c>
      <c r="C173" s="69">
        <v>500</v>
      </c>
      <c r="D173" s="70"/>
      <c r="E173" s="70"/>
      <c r="F173" s="119"/>
      <c r="G173" s="125">
        <f t="shared" ref="G173:G176" si="13">C173*F173</f>
        <v>0</v>
      </c>
    </row>
    <row r="174" spans="1:11" ht="25.05" customHeight="1">
      <c r="A174" s="515" t="s">
        <v>973</v>
      </c>
      <c r="B174" s="407" t="s">
        <v>498</v>
      </c>
      <c r="C174" s="68">
        <v>500</v>
      </c>
      <c r="D174" s="50"/>
      <c r="E174" s="50"/>
      <c r="F174" s="116"/>
      <c r="G174" s="125">
        <f t="shared" si="13"/>
        <v>0</v>
      </c>
    </row>
    <row r="175" spans="1:11" ht="25.05" customHeight="1">
      <c r="A175" s="515" t="s">
        <v>974</v>
      </c>
      <c r="B175" s="405" t="s">
        <v>498</v>
      </c>
      <c r="C175" s="175">
        <v>3800</v>
      </c>
      <c r="D175" s="151"/>
      <c r="E175" s="151"/>
      <c r="F175" s="152"/>
      <c r="G175" s="422">
        <f t="shared" si="13"/>
        <v>0</v>
      </c>
    </row>
    <row r="176" spans="1:11" ht="25.05" customHeight="1">
      <c r="A176" s="515" t="s">
        <v>975</v>
      </c>
      <c r="B176" s="407" t="s">
        <v>498</v>
      </c>
      <c r="C176" s="175">
        <v>3800</v>
      </c>
      <c r="D176" s="151"/>
      <c r="E176" s="151"/>
      <c r="F176" s="152"/>
      <c r="G176" s="422">
        <f t="shared" si="13"/>
        <v>0</v>
      </c>
    </row>
    <row r="177" spans="1:11" ht="25.05" customHeight="1">
      <c r="A177" s="689"/>
      <c r="B177" s="690"/>
      <c r="C177" s="444"/>
      <c r="D177" s="444"/>
      <c r="E177" s="445"/>
      <c r="F177" s="444" t="s">
        <v>934</v>
      </c>
      <c r="G177" s="444" t="s">
        <v>935</v>
      </c>
    </row>
    <row r="178" spans="1:11" ht="25.05" customHeight="1">
      <c r="A178" s="687" t="s">
        <v>897</v>
      </c>
      <c r="B178" s="688"/>
      <c r="C178" s="444"/>
      <c r="D178" s="444"/>
      <c r="E178" s="445"/>
      <c r="F178" s="444">
        <f>SUM(F152:F160,F147:F150,F137:F145,F129:F135)</f>
        <v>0</v>
      </c>
      <c r="G178" s="444">
        <f>SUM(G152:G160,G163:G171,G173:G176,G147:G150,G137:G145,G129:G135)</f>
        <v>0</v>
      </c>
    </row>
    <row r="179" spans="1:11" s="3" customFormat="1" ht="25.05" customHeight="1">
      <c r="A179" s="624" t="s">
        <v>674</v>
      </c>
      <c r="B179" s="624"/>
      <c r="C179" s="624"/>
      <c r="D179" s="624"/>
      <c r="E179" s="624"/>
      <c r="F179" s="624"/>
      <c r="G179" s="624"/>
      <c r="H179" s="58"/>
      <c r="I179" s="58"/>
      <c r="J179" s="58"/>
      <c r="K179" s="58"/>
    </row>
    <row r="180" spans="1:11" s="3" customFormat="1" ht="25.05" customHeight="1">
      <c r="A180" s="384" t="s">
        <v>417</v>
      </c>
      <c r="B180" s="415" t="s">
        <v>418</v>
      </c>
      <c r="C180" s="163" t="s">
        <v>496</v>
      </c>
      <c r="D180" s="108" t="s">
        <v>574</v>
      </c>
      <c r="E180" s="165"/>
      <c r="F180" s="450" t="s">
        <v>934</v>
      </c>
      <c r="G180" s="450" t="s">
        <v>935</v>
      </c>
      <c r="H180" s="58"/>
      <c r="I180" s="58"/>
      <c r="J180" s="58"/>
      <c r="K180" s="58"/>
    </row>
    <row r="181" spans="1:11" ht="25.05" customHeight="1">
      <c r="A181" s="350" t="s">
        <v>670</v>
      </c>
      <c r="B181" s="405" t="s">
        <v>498</v>
      </c>
      <c r="C181" s="69">
        <v>500</v>
      </c>
      <c r="D181" s="70"/>
      <c r="E181" s="70"/>
      <c r="F181" s="119"/>
      <c r="G181" s="125">
        <f t="shared" ref="G181:G185" si="14">C181*F181</f>
        <v>0</v>
      </c>
    </row>
    <row r="182" spans="1:11" ht="25.05" customHeight="1">
      <c r="A182" s="392" t="s">
        <v>671</v>
      </c>
      <c r="B182" s="407" t="s">
        <v>498</v>
      </c>
      <c r="C182" s="68">
        <v>500</v>
      </c>
      <c r="D182" s="50"/>
      <c r="E182" s="50"/>
      <c r="F182" s="116"/>
      <c r="G182" s="125">
        <f t="shared" si="14"/>
        <v>0</v>
      </c>
    </row>
    <row r="183" spans="1:11" ht="25.05" customHeight="1">
      <c r="A183" s="391" t="s">
        <v>500</v>
      </c>
      <c r="B183" s="407" t="s">
        <v>502</v>
      </c>
      <c r="C183" s="68">
        <v>900</v>
      </c>
      <c r="D183" s="50"/>
      <c r="E183" s="50"/>
      <c r="F183" s="116"/>
      <c r="G183" s="125">
        <f t="shared" si="14"/>
        <v>0</v>
      </c>
    </row>
    <row r="184" spans="1:11" ht="25.05" customHeight="1">
      <c r="A184" s="391" t="s">
        <v>672</v>
      </c>
      <c r="B184" s="407" t="s">
        <v>501</v>
      </c>
      <c r="C184" s="68">
        <v>3800</v>
      </c>
      <c r="D184" s="50"/>
      <c r="E184" s="50"/>
      <c r="F184" s="116"/>
      <c r="G184" s="125">
        <f t="shared" si="14"/>
        <v>0</v>
      </c>
    </row>
    <row r="185" spans="1:11" ht="25.05" customHeight="1">
      <c r="A185" s="393" t="s">
        <v>673</v>
      </c>
      <c r="B185" s="408" t="s">
        <v>501</v>
      </c>
      <c r="C185" s="71">
        <v>3800</v>
      </c>
      <c r="D185" s="63"/>
      <c r="E185" s="63"/>
      <c r="F185" s="120"/>
      <c r="G185" s="125">
        <f t="shared" si="14"/>
        <v>0</v>
      </c>
    </row>
    <row r="186" spans="1:11" ht="25.05" customHeight="1">
      <c r="A186" s="689"/>
      <c r="B186" s="690"/>
      <c r="C186" s="444"/>
      <c r="D186" s="444"/>
      <c r="E186" s="445"/>
      <c r="F186" s="444" t="s">
        <v>934</v>
      </c>
      <c r="G186" s="444" t="s">
        <v>935</v>
      </c>
    </row>
    <row r="187" spans="1:11" ht="25.05" customHeight="1">
      <c r="A187" s="687" t="s">
        <v>928</v>
      </c>
      <c r="B187" s="688"/>
      <c r="C187" s="444"/>
      <c r="D187" s="444"/>
      <c r="E187" s="445"/>
      <c r="F187" s="444">
        <f>SUM(F181:F185)</f>
        <v>0</v>
      </c>
      <c r="G187" s="444">
        <f>SUM(G181:G185)</f>
        <v>0</v>
      </c>
    </row>
    <row r="188" spans="1:11" s="3" customFormat="1" ht="25.05" customHeight="1">
      <c r="A188" s="624" t="s">
        <v>503</v>
      </c>
      <c r="B188" s="624"/>
      <c r="C188" s="624"/>
      <c r="D188" s="624"/>
      <c r="E188" s="624"/>
      <c r="F188" s="624"/>
      <c r="G188" s="624"/>
      <c r="H188" s="58"/>
      <c r="I188" s="58"/>
      <c r="J188" s="58"/>
      <c r="K188" s="58"/>
    </row>
    <row r="189" spans="1:11" s="3" customFormat="1" ht="25.05" customHeight="1">
      <c r="A189" s="384" t="s">
        <v>417</v>
      </c>
      <c r="B189" s="415" t="s">
        <v>418</v>
      </c>
      <c r="C189" s="163" t="s">
        <v>496</v>
      </c>
      <c r="D189" s="108" t="s">
        <v>574</v>
      </c>
      <c r="E189" s="165"/>
      <c r="F189" s="450" t="s">
        <v>934</v>
      </c>
      <c r="G189" s="450" t="s">
        <v>935</v>
      </c>
      <c r="H189" s="58"/>
      <c r="I189" s="58"/>
      <c r="J189" s="58"/>
      <c r="K189" s="58"/>
    </row>
    <row r="190" spans="1:11" ht="25.05" customHeight="1">
      <c r="A190" s="348" t="s">
        <v>12</v>
      </c>
      <c r="B190" s="409" t="s">
        <v>498</v>
      </c>
      <c r="C190" s="155">
        <v>500</v>
      </c>
      <c r="D190" s="70"/>
      <c r="E190" s="70"/>
      <c r="F190" s="119"/>
      <c r="G190" s="125">
        <f t="shared" ref="G190:G195" si="15">C190*F190</f>
        <v>0</v>
      </c>
    </row>
    <row r="191" spans="1:11" ht="25.05" customHeight="1">
      <c r="A191" s="390" t="s">
        <v>13</v>
      </c>
      <c r="B191" s="397" t="s">
        <v>498</v>
      </c>
      <c r="C191" s="156">
        <v>500</v>
      </c>
      <c r="D191" s="50"/>
      <c r="E191" s="50"/>
      <c r="F191" s="116"/>
      <c r="G191" s="125">
        <f t="shared" si="15"/>
        <v>0</v>
      </c>
    </row>
    <row r="192" spans="1:11" ht="25.05" customHeight="1">
      <c r="A192" s="424" t="s">
        <v>785</v>
      </c>
      <c r="B192" s="407" t="s">
        <v>501</v>
      </c>
      <c r="C192" s="157">
        <v>3800</v>
      </c>
      <c r="D192" s="73"/>
      <c r="E192" s="73"/>
      <c r="F192" s="118"/>
      <c r="G192" s="125">
        <f t="shared" si="15"/>
        <v>0</v>
      </c>
    </row>
    <row r="193" spans="1:11" ht="25.05" customHeight="1">
      <c r="A193" s="425" t="s">
        <v>786</v>
      </c>
      <c r="B193" s="407" t="s">
        <v>501</v>
      </c>
      <c r="C193" s="157">
        <v>3800</v>
      </c>
      <c r="D193" s="73"/>
      <c r="E193" s="73"/>
      <c r="F193" s="118"/>
      <c r="G193" s="125">
        <f t="shared" si="15"/>
        <v>0</v>
      </c>
    </row>
    <row r="194" spans="1:11" ht="25.05" customHeight="1">
      <c r="A194" s="390" t="s">
        <v>589</v>
      </c>
      <c r="B194" s="397" t="s">
        <v>502</v>
      </c>
      <c r="C194" s="156">
        <v>900</v>
      </c>
      <c r="D194" s="50"/>
      <c r="E194" s="50"/>
      <c r="F194" s="116"/>
      <c r="G194" s="125">
        <f t="shared" si="15"/>
        <v>0</v>
      </c>
    </row>
    <row r="195" spans="1:11" ht="31.2">
      <c r="A195" s="394" t="s">
        <v>765</v>
      </c>
      <c r="B195" s="397" t="s">
        <v>504</v>
      </c>
      <c r="C195" s="156">
        <v>7600</v>
      </c>
      <c r="D195" s="50"/>
      <c r="E195" s="50"/>
      <c r="F195" s="116"/>
      <c r="G195" s="125">
        <f t="shared" si="15"/>
        <v>0</v>
      </c>
    </row>
    <row r="196" spans="1:11" ht="15.6">
      <c r="A196" s="689"/>
      <c r="B196" s="690"/>
      <c r="C196" s="444"/>
      <c r="D196" s="444"/>
      <c r="E196" s="445"/>
      <c r="F196" s="444" t="s">
        <v>934</v>
      </c>
      <c r="G196" s="444" t="s">
        <v>935</v>
      </c>
    </row>
    <row r="197" spans="1:11" ht="25.8">
      <c r="A197" s="687" t="s">
        <v>929</v>
      </c>
      <c r="B197" s="688"/>
      <c r="C197" s="444"/>
      <c r="D197" s="444"/>
      <c r="E197" s="445"/>
      <c r="F197" s="444">
        <f>SUM(F190:F195)</f>
        <v>0</v>
      </c>
      <c r="G197" s="444">
        <f>SUM(G190:G195)</f>
        <v>0</v>
      </c>
    </row>
    <row r="198" spans="1:11" s="3" customFormat="1" ht="25.05" customHeight="1">
      <c r="A198" s="624" t="s">
        <v>505</v>
      </c>
      <c r="B198" s="624"/>
      <c r="C198" s="624"/>
      <c r="D198" s="624"/>
      <c r="E198" s="624"/>
      <c r="F198" s="624"/>
      <c r="G198" s="624"/>
      <c r="H198" s="58"/>
      <c r="I198" s="58"/>
      <c r="J198" s="58"/>
      <c r="K198" s="58"/>
    </row>
    <row r="199" spans="1:11" s="3" customFormat="1" ht="25.05" customHeight="1">
      <c r="A199" s="624" t="s">
        <v>506</v>
      </c>
      <c r="B199" s="624"/>
      <c r="C199" s="624"/>
      <c r="D199" s="624"/>
      <c r="E199" s="624"/>
      <c r="F199" s="624"/>
      <c r="G199" s="624"/>
      <c r="H199" s="58"/>
      <c r="I199" s="58"/>
      <c r="J199" s="58"/>
      <c r="K199" s="58"/>
    </row>
    <row r="200" spans="1:11" s="3" customFormat="1" ht="25.05" customHeight="1">
      <c r="A200" s="384" t="s">
        <v>417</v>
      </c>
      <c r="B200" s="415" t="s">
        <v>418</v>
      </c>
      <c r="C200" s="163" t="s">
        <v>496</v>
      </c>
      <c r="D200" s="108" t="s">
        <v>574</v>
      </c>
      <c r="E200" s="164"/>
      <c r="F200" s="448" t="s">
        <v>934</v>
      </c>
      <c r="G200" s="450" t="s">
        <v>935</v>
      </c>
      <c r="H200" s="58"/>
      <c r="I200" s="58"/>
      <c r="J200" s="58"/>
      <c r="K200" s="58"/>
    </row>
    <row r="201" spans="1:11" ht="25.05" customHeight="1">
      <c r="A201" s="349" t="s">
        <v>507</v>
      </c>
      <c r="B201" s="397" t="s">
        <v>508</v>
      </c>
      <c r="C201" s="158">
        <v>1000</v>
      </c>
      <c r="D201" s="50"/>
      <c r="E201" s="50"/>
      <c r="F201" s="116"/>
      <c r="G201" s="125">
        <f t="shared" ref="G201:G202" si="16">C201*F201</f>
        <v>0</v>
      </c>
    </row>
    <row r="202" spans="1:11" ht="25.05" customHeight="1">
      <c r="A202" s="349" t="s">
        <v>766</v>
      </c>
      <c r="B202" s="397" t="s">
        <v>508</v>
      </c>
      <c r="C202" s="158">
        <v>850</v>
      </c>
      <c r="D202" s="50"/>
      <c r="E202" s="50"/>
      <c r="F202" s="116"/>
      <c r="G202" s="125">
        <f t="shared" si="16"/>
        <v>0</v>
      </c>
    </row>
    <row r="203" spans="1:11" ht="19.05" customHeight="1">
      <c r="A203" s="689"/>
      <c r="B203" s="690"/>
      <c r="C203" s="444"/>
      <c r="D203" s="444"/>
      <c r="E203" s="445"/>
      <c r="F203" s="444" t="s">
        <v>934</v>
      </c>
      <c r="G203" s="444" t="s">
        <v>935</v>
      </c>
    </row>
    <row r="204" spans="1:11" ht="25.05" customHeight="1">
      <c r="A204" s="687" t="s">
        <v>930</v>
      </c>
      <c r="B204" s="688"/>
      <c r="C204" s="444"/>
      <c r="D204" s="444"/>
      <c r="E204" s="445"/>
      <c r="F204" s="444">
        <f>SUM(F201:F202)</f>
        <v>0</v>
      </c>
      <c r="G204" s="444">
        <f>SUM(G201:G202)</f>
        <v>0</v>
      </c>
    </row>
    <row r="205" spans="1:11" s="3" customFormat="1" ht="25.05" customHeight="1">
      <c r="A205" s="691" t="s">
        <v>892</v>
      </c>
      <c r="B205" s="691"/>
      <c r="C205" s="691"/>
      <c r="D205" s="691"/>
      <c r="E205" s="691"/>
      <c r="F205" s="691"/>
      <c r="G205" s="691"/>
      <c r="H205" s="58"/>
      <c r="I205" s="58"/>
      <c r="J205" s="58"/>
      <c r="K205" s="58"/>
    </row>
    <row r="206" spans="1:11" s="3" customFormat="1" ht="25.05" customHeight="1">
      <c r="A206" s="384" t="s">
        <v>417</v>
      </c>
      <c r="B206" s="415" t="s">
        <v>418</v>
      </c>
      <c r="C206" s="163" t="s">
        <v>496</v>
      </c>
      <c r="D206" s="108" t="s">
        <v>574</v>
      </c>
      <c r="E206" s="164"/>
      <c r="F206" s="448" t="s">
        <v>934</v>
      </c>
      <c r="G206" s="450" t="s">
        <v>935</v>
      </c>
      <c r="H206" s="58"/>
      <c r="I206" s="58"/>
      <c r="J206" s="58"/>
      <c r="K206" s="58"/>
    </row>
    <row r="207" spans="1:11" ht="28.95" customHeight="1">
      <c r="A207" s="455" t="s">
        <v>893</v>
      </c>
      <c r="B207" s="397" t="s">
        <v>509</v>
      </c>
      <c r="C207" s="66">
        <v>600</v>
      </c>
      <c r="D207" s="50"/>
      <c r="E207" s="50"/>
      <c r="F207" s="116"/>
      <c r="G207" s="125">
        <f t="shared" ref="G207:G209" si="17">C207*F207</f>
        <v>0</v>
      </c>
    </row>
    <row r="208" spans="1:11" ht="25.05" customHeight="1">
      <c r="A208" s="455" t="s">
        <v>894</v>
      </c>
      <c r="B208" s="397" t="s">
        <v>509</v>
      </c>
      <c r="C208" s="66">
        <v>900</v>
      </c>
      <c r="D208" s="50"/>
      <c r="E208" s="50"/>
      <c r="F208" s="116"/>
      <c r="G208" s="125">
        <f t="shared" si="17"/>
        <v>0</v>
      </c>
    </row>
    <row r="209" spans="1:11" ht="31.95" customHeight="1">
      <c r="A209" s="455" t="s">
        <v>895</v>
      </c>
      <c r="B209" s="397" t="s">
        <v>510</v>
      </c>
      <c r="C209" s="66">
        <v>1400</v>
      </c>
      <c r="D209" s="50"/>
      <c r="E209" s="50"/>
      <c r="F209" s="116"/>
      <c r="G209" s="125">
        <f t="shared" si="17"/>
        <v>0</v>
      </c>
    </row>
    <row r="210" spans="1:11" ht="19.95" customHeight="1">
      <c r="A210" s="689"/>
      <c r="B210" s="690"/>
      <c r="C210" s="444"/>
      <c r="D210" s="444"/>
      <c r="E210" s="445"/>
      <c r="F210" s="444" t="s">
        <v>934</v>
      </c>
      <c r="G210" s="444" t="s">
        <v>935</v>
      </c>
    </row>
    <row r="211" spans="1:11" ht="31.95" customHeight="1">
      <c r="A211" s="687" t="s">
        <v>931</v>
      </c>
      <c r="B211" s="688"/>
      <c r="C211" s="444"/>
      <c r="D211" s="444"/>
      <c r="E211" s="445"/>
      <c r="F211" s="444">
        <f>SUM(F207:F209)</f>
        <v>0</v>
      </c>
      <c r="G211" s="444">
        <f>SUM(G207:G209)</f>
        <v>0</v>
      </c>
    </row>
    <row r="212" spans="1:11" s="3" customFormat="1" ht="25.05" customHeight="1">
      <c r="A212" s="624" t="s">
        <v>511</v>
      </c>
      <c r="B212" s="624"/>
      <c r="C212" s="624"/>
      <c r="D212" s="624"/>
      <c r="E212" s="624"/>
      <c r="F212" s="624"/>
      <c r="G212" s="624"/>
      <c r="H212" s="58"/>
      <c r="I212" s="58"/>
      <c r="J212" s="58"/>
      <c r="K212" s="58"/>
    </row>
    <row r="213" spans="1:11" s="3" customFormat="1" ht="25.05" customHeight="1">
      <c r="A213" s="384" t="s">
        <v>417</v>
      </c>
      <c r="B213" s="415" t="s">
        <v>418</v>
      </c>
      <c r="C213" s="163" t="s">
        <v>496</v>
      </c>
      <c r="D213" s="108" t="s">
        <v>574</v>
      </c>
      <c r="E213" s="164"/>
      <c r="F213" s="448" t="s">
        <v>934</v>
      </c>
      <c r="G213" s="450" t="s">
        <v>935</v>
      </c>
      <c r="H213" s="58"/>
      <c r="I213" s="58"/>
      <c r="J213" s="58"/>
      <c r="K213" s="58"/>
    </row>
    <row r="214" spans="1:11" ht="25.05" customHeight="1">
      <c r="A214" s="390" t="s">
        <v>767</v>
      </c>
      <c r="B214" s="397" t="s">
        <v>509</v>
      </c>
      <c r="C214" s="66">
        <v>600</v>
      </c>
      <c r="D214" s="50"/>
      <c r="E214" s="50"/>
      <c r="F214" s="116"/>
      <c r="G214" s="125">
        <f t="shared" ref="G214:G216" si="18">C214*F214</f>
        <v>0</v>
      </c>
    </row>
    <row r="215" spans="1:11" ht="25.05" customHeight="1">
      <c r="A215" s="390" t="s">
        <v>42</v>
      </c>
      <c r="B215" s="397" t="s">
        <v>509</v>
      </c>
      <c r="C215" s="66">
        <v>900</v>
      </c>
      <c r="D215" s="50"/>
      <c r="E215" s="50"/>
      <c r="F215" s="116"/>
      <c r="G215" s="125">
        <f t="shared" si="18"/>
        <v>0</v>
      </c>
    </row>
    <row r="216" spans="1:11" ht="25.05" customHeight="1">
      <c r="A216" s="390" t="s">
        <v>43</v>
      </c>
      <c r="B216" s="397" t="s">
        <v>510</v>
      </c>
      <c r="C216" s="66">
        <v>1300</v>
      </c>
      <c r="D216" s="50"/>
      <c r="E216" s="50"/>
      <c r="F216" s="116"/>
      <c r="G216" s="125">
        <f t="shared" si="18"/>
        <v>0</v>
      </c>
    </row>
    <row r="217" spans="1:11" ht="18" customHeight="1">
      <c r="A217" s="689"/>
      <c r="B217" s="690"/>
      <c r="C217" s="444"/>
      <c r="D217" s="444"/>
      <c r="E217" s="445"/>
      <c r="F217" s="444" t="s">
        <v>934</v>
      </c>
      <c r="G217" s="444" t="s">
        <v>935</v>
      </c>
    </row>
    <row r="218" spans="1:11" ht="25.05" customHeight="1">
      <c r="A218" s="687" t="s">
        <v>932</v>
      </c>
      <c r="B218" s="688"/>
      <c r="C218" s="444"/>
      <c r="D218" s="444"/>
      <c r="E218" s="445"/>
      <c r="F218" s="444">
        <f>SUM(F214:F216)</f>
        <v>0</v>
      </c>
      <c r="G218" s="444">
        <f>SUM(G214:G216)</f>
        <v>0</v>
      </c>
    </row>
    <row r="219" spans="1:11" s="3" customFormat="1" ht="25.05" customHeight="1">
      <c r="A219" s="624" t="s">
        <v>512</v>
      </c>
      <c r="B219" s="624"/>
      <c r="C219" s="624"/>
      <c r="D219" s="624"/>
      <c r="E219" s="624"/>
      <c r="F219" s="624"/>
      <c r="G219" s="624"/>
      <c r="H219" s="58"/>
      <c r="I219" s="58"/>
      <c r="J219" s="58"/>
      <c r="K219" s="58"/>
    </row>
    <row r="220" spans="1:11" s="3" customFormat="1" ht="25.05" customHeight="1">
      <c r="A220" s="384" t="s">
        <v>417</v>
      </c>
      <c r="B220" s="415" t="s">
        <v>418</v>
      </c>
      <c r="C220" s="163" t="s">
        <v>496</v>
      </c>
      <c r="D220" s="108" t="s">
        <v>574</v>
      </c>
      <c r="E220" s="164"/>
      <c r="F220" s="448" t="s">
        <v>934</v>
      </c>
      <c r="G220" s="450" t="s">
        <v>935</v>
      </c>
      <c r="H220" s="58"/>
      <c r="I220" s="58"/>
      <c r="J220" s="58"/>
      <c r="K220" s="58"/>
    </row>
    <row r="221" spans="1:11" ht="25.05" customHeight="1">
      <c r="A221" s="390" t="s">
        <v>42</v>
      </c>
      <c r="B221" s="397" t="s">
        <v>509</v>
      </c>
      <c r="C221" s="66">
        <v>850</v>
      </c>
      <c r="D221" s="50"/>
      <c r="E221" s="50"/>
      <c r="F221" s="116"/>
      <c r="G221" s="125">
        <f t="shared" ref="G221:G222" si="19">C221*F221</f>
        <v>0</v>
      </c>
    </row>
    <row r="222" spans="1:11" ht="25.05" customHeight="1">
      <c r="A222" s="389" t="s">
        <v>43</v>
      </c>
      <c r="B222" s="396" t="s">
        <v>510</v>
      </c>
      <c r="C222" s="127">
        <v>1250</v>
      </c>
      <c r="D222" s="73"/>
      <c r="E222" s="50"/>
      <c r="F222" s="116"/>
      <c r="G222" s="125">
        <f t="shared" si="19"/>
        <v>0</v>
      </c>
    </row>
    <row r="223" spans="1:11" ht="18" customHeight="1">
      <c r="A223" s="689"/>
      <c r="B223" s="690"/>
      <c r="C223" s="444"/>
      <c r="D223" s="444"/>
      <c r="E223" s="445"/>
      <c r="F223" s="444" t="s">
        <v>934</v>
      </c>
      <c r="G223" s="444" t="s">
        <v>935</v>
      </c>
    </row>
    <row r="224" spans="1:11" ht="25.05" customHeight="1">
      <c r="A224" s="687" t="s">
        <v>933</v>
      </c>
      <c r="B224" s="688"/>
      <c r="C224" s="444"/>
      <c r="D224" s="444"/>
      <c r="E224" s="445"/>
      <c r="F224" s="444">
        <f>SUM(F221:F222)</f>
        <v>0</v>
      </c>
      <c r="G224" s="444">
        <f>SUM(G221:G222)</f>
        <v>0</v>
      </c>
    </row>
    <row r="225" spans="1:7" ht="25.05" customHeight="1">
      <c r="A225" s="417"/>
      <c r="B225" s="418"/>
      <c r="C225" s="109"/>
      <c r="D225" s="419"/>
      <c r="E225" s="166" t="s">
        <v>576</v>
      </c>
      <c r="F225" s="126">
        <f>SUM(F224,F218,F211,F204,F197,F187,F178,F125,F119,F117,F108,F75,F53,F47,F32)</f>
        <v>0</v>
      </c>
      <c r="G225" s="124">
        <f>SUM(G224,G218,G211,G204,G197,G187,G178,G125,G119,G117,G108,G75,G53,G47,G32)</f>
        <v>0</v>
      </c>
    </row>
    <row r="226" spans="1:7" ht="25.05" customHeight="1">
      <c r="A226" s="695" t="s">
        <v>238</v>
      </c>
      <c r="B226" s="695"/>
      <c r="C226" s="695"/>
      <c r="D226" s="695"/>
      <c r="E226" s="695"/>
      <c r="F226" s="695"/>
      <c r="G226" s="695"/>
    </row>
    <row r="227" spans="1:7" ht="25.05" customHeight="1">
      <c r="A227" s="696" t="s">
        <v>239</v>
      </c>
      <c r="B227" s="696"/>
      <c r="C227" s="420" t="s">
        <v>407</v>
      </c>
      <c r="D227" s="420"/>
      <c r="E227" s="420"/>
      <c r="F227" s="420"/>
      <c r="G227" s="420"/>
    </row>
    <row r="228" spans="1:7" ht="25.05" customHeight="1">
      <c r="A228" s="696" t="s">
        <v>240</v>
      </c>
      <c r="B228" s="696"/>
      <c r="C228" s="416" t="s">
        <v>244</v>
      </c>
      <c r="D228" s="369"/>
      <c r="E228" s="9"/>
      <c r="F228" s="412"/>
      <c r="G228" s="412"/>
    </row>
    <row r="229" spans="1:7" ht="25.05" customHeight="1">
      <c r="A229" s="696" t="s">
        <v>243</v>
      </c>
      <c r="B229" s="696"/>
      <c r="C229" s="416" t="s">
        <v>244</v>
      </c>
      <c r="D229" s="369"/>
      <c r="E229" s="9"/>
      <c r="F229" s="412"/>
      <c r="G229" s="412"/>
    </row>
    <row r="230" spans="1:7" ht="25.05" customHeight="1">
      <c r="A230" s="692" t="s">
        <v>769</v>
      </c>
      <c r="B230" s="693"/>
      <c r="C230" s="693"/>
      <c r="D230" s="693"/>
      <c r="E230" s="693"/>
      <c r="F230" s="693"/>
      <c r="G230" s="693"/>
    </row>
    <row r="231" spans="1:7" ht="25.05" customHeight="1">
      <c r="A231" s="692" t="s">
        <v>768</v>
      </c>
      <c r="B231" s="693"/>
      <c r="C231" s="693"/>
      <c r="D231" s="693"/>
      <c r="E231" s="693"/>
      <c r="F231" s="693"/>
      <c r="G231" s="693"/>
    </row>
    <row r="232" spans="1:7" ht="25.05" customHeight="1">
      <c r="A232" s="410"/>
      <c r="B232" s="411"/>
      <c r="C232" s="9"/>
      <c r="D232" s="9"/>
      <c r="E232" s="9"/>
      <c r="F232" s="412"/>
      <c r="G232" s="412"/>
    </row>
  </sheetData>
  <mergeCells count="59">
    <mergeCell ref="A6:G8"/>
    <mergeCell ref="A120:G120"/>
    <mergeCell ref="A76:G76"/>
    <mergeCell ref="A109:G109"/>
    <mergeCell ref="A127:G127"/>
    <mergeCell ref="A118:G118"/>
    <mergeCell ref="A31:B31"/>
    <mergeCell ref="A32:B32"/>
    <mergeCell ref="A46:B46"/>
    <mergeCell ref="A47:B47"/>
    <mergeCell ref="A52:B52"/>
    <mergeCell ref="A53:B53"/>
    <mergeCell ref="A74:B74"/>
    <mergeCell ref="A75:B75"/>
    <mergeCell ref="A107:B107"/>
    <mergeCell ref="A108:B108"/>
    <mergeCell ref="A230:G230"/>
    <mergeCell ref="A231:G231"/>
    <mergeCell ref="A5:G5"/>
    <mergeCell ref="A226:G226"/>
    <mergeCell ref="A227:B227"/>
    <mergeCell ref="A228:B228"/>
    <mergeCell ref="A229:B229"/>
    <mergeCell ref="A9:G9"/>
    <mergeCell ref="A219:G219"/>
    <mergeCell ref="A10:G10"/>
    <mergeCell ref="A33:G33"/>
    <mergeCell ref="A48:G48"/>
    <mergeCell ref="A54:G54"/>
    <mergeCell ref="A126:G126"/>
    <mergeCell ref="A179:G179"/>
    <mergeCell ref="A188:G188"/>
    <mergeCell ref="A116:B116"/>
    <mergeCell ref="A117:B117"/>
    <mergeCell ref="A124:B124"/>
    <mergeCell ref="A125:B125"/>
    <mergeCell ref="A177:B177"/>
    <mergeCell ref="A178:B178"/>
    <mergeCell ref="A186:B186"/>
    <mergeCell ref="A187:B187"/>
    <mergeCell ref="A136:G136"/>
    <mergeCell ref="A146:G146"/>
    <mergeCell ref="A151:G151"/>
    <mergeCell ref="A161:G161"/>
    <mergeCell ref="A172:G172"/>
    <mergeCell ref="A196:B196"/>
    <mergeCell ref="A197:B197"/>
    <mergeCell ref="A203:B203"/>
    <mergeCell ref="A204:B204"/>
    <mergeCell ref="A210:B210"/>
    <mergeCell ref="A198:G198"/>
    <mergeCell ref="A199:G199"/>
    <mergeCell ref="A205:G205"/>
    <mergeCell ref="A211:B211"/>
    <mergeCell ref="A217:B217"/>
    <mergeCell ref="A218:B218"/>
    <mergeCell ref="A223:B223"/>
    <mergeCell ref="A224:B224"/>
    <mergeCell ref="A212:G212"/>
  </mergeCells>
  <hyperlinks>
    <hyperlink ref="A226" r:id="rId1"/>
  </hyperlinks>
  <pageMargins left="0.7" right="0.7" top="0.75" bottom="0.75" header="0.3" footer="0.3"/>
  <pageSetup paperSize="9" scale="63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ПРАЙС</vt:lpstr>
      <vt:lpstr>Пробные наборы</vt:lpstr>
      <vt:lpstr>Домашний Уход</vt:lpstr>
      <vt:lpstr>'Домашний Уход'!Область_печати</vt:lpstr>
      <vt:lpstr>ПРАЙС!Область_печати</vt:lpstr>
      <vt:lpstr>'Пробные наборы'!Область_печати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2019-11-14T09:16:43Z</cp:lastPrinted>
  <dcterms:created xsi:type="dcterms:W3CDTF">1996-10-08T23:32:33Z</dcterms:created>
  <dcterms:modified xsi:type="dcterms:W3CDTF">2021-05-05T14:25:43Z</dcterms:modified>
</cp:coreProperties>
</file>